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Fact. y Cartera\GESTION CARTERA\SIMULADORES\"/>
    </mc:Choice>
  </mc:AlternateContent>
  <xr:revisionPtr revIDLastSave="0" documentId="8_{7068A036-6F32-4FF0-9471-5491BE58D777}" xr6:coauthVersionLast="47" xr6:coauthVersionMax="47" xr10:uidLastSave="{00000000-0000-0000-0000-000000000000}"/>
  <workbookProtection workbookAlgorithmName="SHA-512" workbookHashValue="NH5wLRTvMdi/jpnNTBGCGBRuxKujMX3vVQx+1hSNsNF/C97XB6Qg5RlcfXo5Qt41jTEGZFDLFJpFX76LlUGesg==" workbookSaltValue="tFDIMr4SZV5De9xajWfiBw==" workbookSpinCount="100000" lockStructure="1"/>
  <bookViews>
    <workbookView xWindow="20370" yWindow="-120" windowWidth="24240" windowHeight="13020" activeTab="1" xr2:uid="{00000000-000D-0000-FFFF-FFFF00000000}"/>
  </bookViews>
  <sheets>
    <sheet name="Simulador" sheetId="1" r:id="rId1"/>
    <sheet name="CALCULO" sheetId="5" r:id="rId2"/>
    <sheet name="Hoja1" sheetId="4" state="hidden" r:id="rId3"/>
    <sheet name="CALCULAR" sheetId="3" state="hidden" r:id="rId4"/>
    <sheet name="Información" sheetId="2" state="hidden" r:id="rId5"/>
  </sheets>
  <externalReferences>
    <externalReference r:id="rId6"/>
  </externalReferences>
  <definedNames>
    <definedName name="_xlnm._FilterDatabase" localSheetId="2" hidden="1">Hoja1!$E$3:$E$97</definedName>
    <definedName name="_xlnm._FilterDatabase" localSheetId="4" hidden="1">Información!$D$1:$D$75</definedName>
    <definedName name="B" localSheetId="4">Información!#REF!</definedName>
    <definedName name="D" localSheetId="4">Información!#REF!</definedName>
    <definedName name="E" localSheetId="4">Información!#REF!</definedName>
    <definedName name="G" localSheetId="4">Información!#REF!</definedName>
    <definedName name="i" localSheetId="4">Información!#REF!</definedName>
    <definedName name="j" localSheetId="4">Información!#REF!</definedName>
    <definedName name="L" localSheetId="4">Información!#REF!</definedName>
    <definedName name="M" localSheetId="4">Información!#REF!</definedName>
    <definedName name="N" localSheetId="4">Información!#REF!</definedName>
    <definedName name="o" localSheetId="4">Información!#REF!</definedName>
    <definedName name="P" localSheetId="4">Información!#REF!</definedName>
    <definedName name="Q" localSheetId="4">Información!#REF!</definedName>
    <definedName name="S" localSheetId="4">Información!#REF!</definedName>
    <definedName name="T" localSheetId="4">Información!#REF!</definedName>
    <definedName name="v" localSheetId="4">Información!#REF!</definedName>
    <definedName name="y" localSheetId="4">Información!#REF!</definedName>
    <definedName name="z" localSheetId="4">Información!#REF!</definedName>
    <definedName name="Z_899078C3_A726_4718_A992_AD82510725CC_.wvu.Cols" localSheetId="3" hidden="1">CALCULAR!$N:$XFD</definedName>
    <definedName name="Z_899078C3_A726_4718_A992_AD82510725CC_.wvu.Cols" localSheetId="1" hidden="1">CALCULO!$N:$XFD</definedName>
    <definedName name="Z_899078C3_A726_4718_A992_AD82510725CC_.wvu.FilterData" localSheetId="4" hidden="1">Información!$D$1:$D$75</definedName>
  </definedNames>
  <calcPr calcId="191029"/>
  <customWorkbookViews>
    <customWorkbookView name="Claudia Milena Castillo Amaya - Vista personalizada" guid="{899078C3-A726-4718-A992-AD82510725CC}" mergeInterval="0" personalView="1" maximized="1" xWindow="-8" yWindow="-8" windowWidth="1616" windowHeight="87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7" i="5" l="1"/>
  <c r="K27" i="5"/>
  <c r="L27" i="5" l="1"/>
  <c r="D29" i="5"/>
  <c r="D30" i="5"/>
  <c r="D28" i="5"/>
  <c r="B31" i="5"/>
  <c r="B32" i="5" s="1"/>
  <c r="D31" i="5" l="1"/>
  <c r="D32" i="5"/>
  <c r="B33" i="5"/>
  <c r="I19" i="1"/>
  <c r="B34" i="5" l="1"/>
  <c r="D33" i="5"/>
  <c r="B7" i="5"/>
  <c r="B35" i="5" l="1"/>
  <c r="D34" i="5"/>
  <c r="K72" i="5"/>
  <c r="E72" i="5"/>
  <c r="F11" i="5"/>
  <c r="F10" i="5"/>
  <c r="F9" i="5"/>
  <c r="B6" i="5"/>
  <c r="L5" i="5"/>
  <c r="C18" i="5" s="1"/>
  <c r="B5" i="5"/>
  <c r="D20" i="5" l="1"/>
  <c r="D18" i="5"/>
  <c r="D22" i="5"/>
  <c r="D21" i="5"/>
  <c r="D19" i="5"/>
  <c r="C19" i="5"/>
  <c r="C20" i="5" s="1"/>
  <c r="C21" i="5" s="1"/>
  <c r="C22" i="5" s="1"/>
  <c r="C28" i="5"/>
  <c r="C29" i="5" s="1"/>
  <c r="C30" i="5" s="1"/>
  <c r="C31" i="5" s="1"/>
  <c r="C32" i="5" s="1"/>
  <c r="C33" i="5" s="1"/>
  <c r="C34" i="5" s="1"/>
  <c r="C35" i="5" s="1"/>
  <c r="C36" i="5" s="1"/>
  <c r="C37" i="5" s="1"/>
  <c r="C38" i="5" s="1"/>
  <c r="C39" i="5" s="1"/>
  <c r="C40" i="5" s="1"/>
  <c r="C41" i="5" s="1"/>
  <c r="H17" i="5"/>
  <c r="E18" i="5" s="1"/>
  <c r="H27" i="5"/>
  <c r="E28" i="5" s="1"/>
  <c r="B36" i="5"/>
  <c r="D35" i="5"/>
  <c r="H18" i="5" l="1"/>
  <c r="E19" i="5" s="1"/>
  <c r="F28" i="5"/>
  <c r="D39" i="5"/>
  <c r="H28" i="5"/>
  <c r="E29" i="5" s="1"/>
  <c r="B37" i="5"/>
  <c r="D36" i="5"/>
  <c r="F18" i="5"/>
  <c r="J28" i="5" s="1"/>
  <c r="F19" i="5" l="1"/>
  <c r="J29" i="5" s="1"/>
  <c r="H19" i="5"/>
  <c r="E20" i="5" s="1"/>
  <c r="B38" i="5"/>
  <c r="D38" i="5" s="1"/>
  <c r="D37" i="5"/>
  <c r="K28" i="5"/>
  <c r="D40" i="5"/>
  <c r="F29" i="5"/>
  <c r="K29" i="5" s="1"/>
  <c r="H29" i="5"/>
  <c r="E30" i="5" s="1"/>
  <c r="K62" i="3"/>
  <c r="E62" i="3"/>
  <c r="H20" i="5" l="1"/>
  <c r="E21" i="5" s="1"/>
  <c r="F20" i="5"/>
  <c r="J30" i="5" s="1"/>
  <c r="L28" i="5"/>
  <c r="H30" i="5"/>
  <c r="E31" i="5" s="1"/>
  <c r="D41" i="5"/>
  <c r="F30" i="5"/>
  <c r="K30" i="5" s="1"/>
  <c r="L5" i="3"/>
  <c r="F21" i="5" l="1"/>
  <c r="J31" i="5" s="1"/>
  <c r="H21" i="5"/>
  <c r="E22" i="5" s="1"/>
  <c r="H31" i="5"/>
  <c r="E32" i="5" s="1"/>
  <c r="F31" i="5"/>
  <c r="K31" i="5" s="1"/>
  <c r="L29" i="5"/>
  <c r="C16" i="3"/>
  <c r="F9" i="3"/>
  <c r="F22" i="5" l="1"/>
  <c r="J32" i="5" s="1"/>
  <c r="H22" i="5"/>
  <c r="L31" i="5"/>
  <c r="H32" i="5"/>
  <c r="F32" i="5"/>
  <c r="K32" i="5" s="1"/>
  <c r="L30" i="5"/>
  <c r="C17" i="3"/>
  <c r="C18" i="3" s="1"/>
  <c r="C19" i="3" s="1"/>
  <c r="C20" i="3" s="1"/>
  <c r="B6" i="3"/>
  <c r="F11" i="3"/>
  <c r="F10" i="3"/>
  <c r="B7" i="3"/>
  <c r="B5" i="3"/>
  <c r="F12" i="5"/>
  <c r="H33" i="5" l="1"/>
  <c r="E33" i="5"/>
  <c r="F33" i="5" s="1"/>
  <c r="K33" i="5" s="1"/>
  <c r="L32" i="5"/>
  <c r="D20" i="3"/>
  <c r="D18" i="3"/>
  <c r="D16" i="3"/>
  <c r="D17" i="3"/>
  <c r="D19" i="3"/>
  <c r="F12" i="3"/>
  <c r="E23" i="1"/>
  <c r="K16" i="3"/>
  <c r="E16" i="3"/>
  <c r="K20" i="3"/>
  <c r="K28" i="3"/>
  <c r="K36" i="3"/>
  <c r="K30" i="3"/>
  <c r="K23" i="3"/>
  <c r="K39" i="3"/>
  <c r="K19" i="3"/>
  <c r="K18" i="3"/>
  <c r="K34" i="3"/>
  <c r="K27" i="3"/>
  <c r="K35" i="3"/>
  <c r="K21" i="3"/>
  <c r="K29" i="3"/>
  <c r="K37" i="3"/>
  <c r="K22" i="3"/>
  <c r="K38" i="3"/>
  <c r="K31" i="3"/>
  <c r="K24" i="3"/>
  <c r="K32" i="3"/>
  <c r="K25" i="3"/>
  <c r="K33" i="3"/>
  <c r="K26" i="3"/>
  <c r="K17" i="3"/>
  <c r="E19" i="3"/>
  <c r="E18" i="3"/>
  <c r="E17" i="3"/>
  <c r="E20" i="3"/>
  <c r="J38" i="3"/>
  <c r="J30" i="3"/>
  <c r="J22" i="3"/>
  <c r="J28" i="3"/>
  <c r="J35" i="3"/>
  <c r="J19" i="3"/>
  <c r="J34" i="3"/>
  <c r="J26" i="3"/>
  <c r="J25" i="3"/>
  <c r="J32" i="3"/>
  <c r="J16" i="3"/>
  <c r="J31" i="3"/>
  <c r="J37" i="3"/>
  <c r="J29" i="3"/>
  <c r="J21" i="3"/>
  <c r="J36" i="3"/>
  <c r="J20" i="3"/>
  <c r="J27" i="3"/>
  <c r="J18" i="3"/>
  <c r="J33" i="3"/>
  <c r="J17" i="3"/>
  <c r="J24" i="3"/>
  <c r="J39" i="3"/>
  <c r="J23" i="3"/>
  <c r="L33" i="5" l="1"/>
  <c r="H34" i="5"/>
  <c r="E34" i="5"/>
  <c r="F34" i="5" s="1"/>
  <c r="K34" i="5" s="1"/>
  <c r="F16" i="3"/>
  <c r="F18" i="3"/>
  <c r="L31" i="3"/>
  <c r="L39" i="3"/>
  <c r="L34" i="3"/>
  <c r="L18" i="3"/>
  <c r="L20" i="3"/>
  <c r="F20" i="3"/>
  <c r="L17" i="3"/>
  <c r="L37" i="3"/>
  <c r="L24" i="3"/>
  <c r="L32" i="3"/>
  <c r="L38" i="3"/>
  <c r="F19" i="3"/>
  <c r="L25" i="3"/>
  <c r="L35" i="3"/>
  <c r="L26" i="3"/>
  <c r="L30" i="3"/>
  <c r="L36" i="3"/>
  <c r="L19" i="3"/>
  <c r="L21" i="3"/>
  <c r="L23" i="3"/>
  <c r="L33" i="3"/>
  <c r="L22" i="3"/>
  <c r="L28" i="3"/>
  <c r="L27" i="3"/>
  <c r="L29" i="3"/>
  <c r="F17" i="3"/>
  <c r="L16" i="3"/>
  <c r="L34" i="5" l="1"/>
  <c r="H35" i="5"/>
  <c r="E35" i="5"/>
  <c r="F35" i="5" s="1"/>
  <c r="K35" i="5" s="1"/>
  <c r="H36" i="5" l="1"/>
  <c r="E36" i="5"/>
  <c r="F36" i="5" s="1"/>
  <c r="K36" i="5" s="1"/>
  <c r="L35" i="5" l="1"/>
  <c r="L36" i="5"/>
  <c r="H37" i="5"/>
  <c r="E37" i="5"/>
  <c r="F37" i="5" s="1"/>
  <c r="K37" i="5" s="1"/>
  <c r="H38" i="5" l="1"/>
  <c r="E38" i="5"/>
  <c r="F38" i="5" s="1"/>
  <c r="K38" i="5" s="1"/>
  <c r="L38" i="5" l="1"/>
  <c r="H39" i="5"/>
  <c r="E39" i="5"/>
  <c r="F39" i="5" s="1"/>
  <c r="K39" i="5" s="1"/>
  <c r="L37" i="5"/>
  <c r="H40" i="5" l="1"/>
  <c r="E40" i="5"/>
  <c r="F40" i="5" s="1"/>
  <c r="L39" i="5"/>
  <c r="K40" i="5" l="1"/>
  <c r="L40" i="5" s="1"/>
  <c r="H41" i="5"/>
  <c r="E41" i="5"/>
  <c r="F41" i="5" s="1"/>
  <c r="K41" i="5" s="1"/>
  <c r="L41" i="5" l="1"/>
</calcChain>
</file>

<file path=xl/sharedStrings.xml><?xml version="1.0" encoding="utf-8"?>
<sst xmlns="http://schemas.openxmlformats.org/spreadsheetml/2006/main" count="420" uniqueCount="345">
  <si>
    <t>UNIVERSIDAD DEL ROSARIO</t>
  </si>
  <si>
    <t>Documento</t>
  </si>
  <si>
    <t>Nombre</t>
  </si>
  <si>
    <t>Programa</t>
  </si>
  <si>
    <t>Cálculo aproximado del crédito</t>
  </si>
  <si>
    <t>Valor matrícula</t>
  </si>
  <si>
    <t>No. Cuota</t>
  </si>
  <si>
    <t>Fecha de pago</t>
  </si>
  <si>
    <t>Valor Capital</t>
  </si>
  <si>
    <t>Valor cuota</t>
  </si>
  <si>
    <t>Valor intereses</t>
  </si>
  <si>
    <t>Señor (a)</t>
  </si>
  <si>
    <t>Fecha:</t>
  </si>
  <si>
    <t>Valor de matrícula:</t>
  </si>
  <si>
    <t>Valor a financiar:</t>
  </si>
  <si>
    <t>Porcentaje a financiar:</t>
  </si>
  <si>
    <t>Valor a Financiar</t>
  </si>
  <si>
    <t>INFORMACION DEL RESPONSABLE DE PAGO/ CODEUDOR</t>
  </si>
  <si>
    <t>NOMBRES Y APELLIDOS:</t>
  </si>
  <si>
    <t>IDENTIFICACIÓN N°</t>
  </si>
  <si>
    <t>DE:</t>
  </si>
  <si>
    <t>DIRECCION DE RESIDENCIA:</t>
  </si>
  <si>
    <t>BARRIO:</t>
  </si>
  <si>
    <t>TELEFONO DE RESIDENCIA:</t>
  </si>
  <si>
    <t>CELULAR:</t>
  </si>
  <si>
    <t>CORREO ELECTRONICO:</t>
  </si>
  <si>
    <t>DEPARTAMENTO DE APOYO FINANCIERO</t>
  </si>
  <si>
    <t>PARENTESCO:</t>
  </si>
  <si>
    <t>INDEPENDIENTE:</t>
  </si>
  <si>
    <t>NOMBRE DE LA EMPRESA O NEGOCIO:</t>
  </si>
  <si>
    <t>DIRECCION:</t>
  </si>
  <si>
    <t>TELEFONO:</t>
  </si>
  <si>
    <t>PROPIEDADES</t>
  </si>
  <si>
    <t>CLASE DE PROPIEDAD</t>
  </si>
  <si>
    <t>CARACTERISTICAS</t>
  </si>
  <si>
    <t>VALOR COMERCIAL</t>
  </si>
  <si>
    <t xml:space="preserve">INGRESOS MENSUALES </t>
  </si>
  <si>
    <t>EGRESOS MENSUALES</t>
  </si>
  <si>
    <t>SUELDOS :</t>
  </si>
  <si>
    <t>HONORARIOS:</t>
  </si>
  <si>
    <t>OTROS INGRESOS:</t>
  </si>
  <si>
    <t>GASTOS FAMILIARES:</t>
  </si>
  <si>
    <t>ARRENDAMIENTO:</t>
  </si>
  <si>
    <t>TARJETA DE CREDITO:</t>
  </si>
  <si>
    <t>PRESTAMOS E HIPOTECAS:</t>
  </si>
  <si>
    <t>OTROS EGRESOS:</t>
  </si>
  <si>
    <t>TOTAL:</t>
  </si>
  <si>
    <t>AUTORIZÓ</t>
  </si>
  <si>
    <t>FIRMO A CONFORMIDAD:</t>
  </si>
  <si>
    <t>FIRMA DEL ESTUDIANTE</t>
  </si>
  <si>
    <t>FIRMA DEL CODEUDOR</t>
  </si>
  <si>
    <t>C.C.</t>
  </si>
  <si>
    <t>DECISIÓN</t>
  </si>
  <si>
    <t>EMPLEADO</t>
  </si>
  <si>
    <t>SELECCIONE:</t>
  </si>
  <si>
    <t>SELECCIONE TIPO DE CRÉDITO:</t>
  </si>
  <si>
    <t>NUEVO</t>
  </si>
  <si>
    <t>RENOVACIÓN</t>
  </si>
  <si>
    <t>ANTIGÜEDAD:</t>
  </si>
  <si>
    <t>Términos y Condiciones</t>
  </si>
  <si>
    <t>CUOTAS</t>
  </si>
  <si>
    <t>DIA PAGO</t>
  </si>
  <si>
    <t>Día de pago:</t>
  </si>
  <si>
    <t>CIUDADES</t>
  </si>
  <si>
    <t>Aguachica Cesar</t>
  </si>
  <si>
    <t>Apartadó Antioquia</t>
  </si>
  <si>
    <t xml:space="preserve">Arauca </t>
  </si>
  <si>
    <t>Armenia Quindío</t>
  </si>
  <si>
    <t xml:space="preserve">Barrancabermeja Santander </t>
  </si>
  <si>
    <t>Barranquilla Atlántico</t>
  </si>
  <si>
    <t>Bello Antioquia</t>
  </si>
  <si>
    <t>Bogotá Distrito Capital</t>
  </si>
  <si>
    <t>Bucaramanga Santander</t>
  </si>
  <si>
    <t>Buenaventura Valle del Cauca</t>
  </si>
  <si>
    <t>Buga Valle del Cauca</t>
  </si>
  <si>
    <t>Cali Valle del Cauca</t>
  </si>
  <si>
    <t>Cartago Valle del Cauca</t>
  </si>
  <si>
    <t>Cartagena Bolívar</t>
  </si>
  <si>
    <t>Caucasia Antioquia</t>
  </si>
  <si>
    <t>Cereté Córdoba</t>
  </si>
  <si>
    <t>Chia Cundinamarca</t>
  </si>
  <si>
    <t>Ciénaga Magdalena</t>
  </si>
  <si>
    <t>Cúcuta Norte de Santander</t>
  </si>
  <si>
    <t>Dosquebradas Risaralda</t>
  </si>
  <si>
    <t>Duitama Boyacá</t>
  </si>
  <si>
    <t>Envigado Antioquia</t>
  </si>
  <si>
    <t>Facatativá Cundinamarca</t>
  </si>
  <si>
    <t>Florencia Caqueta</t>
  </si>
  <si>
    <t>Floridablanca Santander</t>
  </si>
  <si>
    <t>Fusagasugá Cundinamarca</t>
  </si>
  <si>
    <t xml:space="preserve">Girardot Cundinamarca </t>
  </si>
  <si>
    <t>Girón Santander</t>
  </si>
  <si>
    <t>Ibagué Tolima</t>
  </si>
  <si>
    <t>Ipiales Nariño</t>
  </si>
  <si>
    <t>Itagüí Antioquia</t>
  </si>
  <si>
    <t>Jamundí Valle del Cauca</t>
  </si>
  <si>
    <t xml:space="preserve">Lorica Córdoba </t>
  </si>
  <si>
    <t>Los Patios Norte de Santander</t>
  </si>
  <si>
    <t>Magangué Bolivar</t>
  </si>
  <si>
    <t>Maicao Guajira</t>
  </si>
  <si>
    <t xml:space="preserve">Malambo Atlántico </t>
  </si>
  <si>
    <t xml:space="preserve">Manizales Caldas </t>
  </si>
  <si>
    <t>Medellín Antioquia</t>
  </si>
  <si>
    <t>Melgar Tolima</t>
  </si>
  <si>
    <t>Montería Córdoba</t>
  </si>
  <si>
    <t>Neiva Huila</t>
  </si>
  <si>
    <t>Ocaña Norte de Santander</t>
  </si>
  <si>
    <t xml:space="preserve">Paipa, Boyacá </t>
  </si>
  <si>
    <t>Palmira Valle del Cauca</t>
  </si>
  <si>
    <t>Pamplona Norte de Santander</t>
  </si>
  <si>
    <t>Pasto Nariño</t>
  </si>
  <si>
    <t>Pereira Risaralda</t>
  </si>
  <si>
    <t>Piedecuesta Santander</t>
  </si>
  <si>
    <t>Pitalito Huila</t>
  </si>
  <si>
    <t>Popayán Cauca</t>
  </si>
  <si>
    <t>Quibdó Choco</t>
  </si>
  <si>
    <t xml:space="preserve">Riohacha Guajira </t>
  </si>
  <si>
    <t>Rionegro Antioquia</t>
  </si>
  <si>
    <t xml:space="preserve">Sabanalarga Atlántico </t>
  </si>
  <si>
    <t>Sahagún Córdoba</t>
  </si>
  <si>
    <t xml:space="preserve">San Andrés Isla </t>
  </si>
  <si>
    <t>Santa Marta Magdalena</t>
  </si>
  <si>
    <t>Sincelejo Sucre</t>
  </si>
  <si>
    <t>Soacha Cundinamarca</t>
  </si>
  <si>
    <t>Sogamoso Boyacá</t>
  </si>
  <si>
    <t>Soledad Atlántico</t>
  </si>
  <si>
    <t>Tibú Norte de Santander</t>
  </si>
  <si>
    <t>Tuluá Valle del Cauca</t>
  </si>
  <si>
    <t>Tumaco Nariño</t>
  </si>
  <si>
    <t>Tunja Boyacá</t>
  </si>
  <si>
    <t>Turbo Antioquia</t>
  </si>
  <si>
    <t>Valledupar Cesar</t>
  </si>
  <si>
    <t>Villa de leyva</t>
  </si>
  <si>
    <t>Villa del Rosario Norte de Santander</t>
  </si>
  <si>
    <t>Villavicencio Meta</t>
  </si>
  <si>
    <t>Yopal Casanare</t>
  </si>
  <si>
    <t>Yumbo Valle del Cauca</t>
  </si>
  <si>
    <t>Zipaquirá Cundinamarca</t>
  </si>
  <si>
    <t>INFORMACION DEL ESTUDIANTE</t>
  </si>
  <si>
    <t>CORREO ELECTRONICO PERSONAL:</t>
  </si>
  <si>
    <t>SOLICITUD CRÉDITO DE EMERGENCIA</t>
  </si>
  <si>
    <t xml:space="preserve">Tasa interés DTF + 9 Anual </t>
  </si>
  <si>
    <t>MES 2</t>
  </si>
  <si>
    <t>MES 3</t>
  </si>
  <si>
    <t>MES 4</t>
  </si>
  <si>
    <t>MES 5</t>
  </si>
  <si>
    <t>MES 6</t>
  </si>
  <si>
    <t>MES 7</t>
  </si>
  <si>
    <t>MES 8</t>
  </si>
  <si>
    <t>MES 9</t>
  </si>
  <si>
    <t>MES 10</t>
  </si>
  <si>
    <t>MES 11</t>
  </si>
  <si>
    <t>MES 12</t>
  </si>
  <si>
    <t>MES 13</t>
  </si>
  <si>
    <t>MES 14</t>
  </si>
  <si>
    <t>MES 15</t>
  </si>
  <si>
    <t>MES 16</t>
  </si>
  <si>
    <t>MES 17</t>
  </si>
  <si>
    <t>MES 18</t>
  </si>
  <si>
    <t>MES 19</t>
  </si>
  <si>
    <t>MES 20</t>
  </si>
  <si>
    <t>MES 21</t>
  </si>
  <si>
    <t>MES 22</t>
  </si>
  <si>
    <t>MES 23</t>
  </si>
  <si>
    <t>MES 24</t>
  </si>
  <si>
    <t>MES 1</t>
  </si>
  <si>
    <t>OBSERVACIONES IMPORTANTES</t>
  </si>
  <si>
    <t>DESPUES DE PAGAR EL 30%, SE COBRARAN UNICAMENTE INTERESES  DEL 70% DEL VALOR SOLICITADO DURANTE EL PERIODO DE ESTUDIOS Y PERIODO DE GRACIA. POSTERIORMENTE INICIA PAGO DE CAPITAL E INTERESES 70% RESTANTE.</t>
  </si>
  <si>
    <t>Autorizamos el tratamiento de los datos personales a LA UNIVERSIDAD DEL ROSARIO para las siguientes finalidades: para establecer el cumplimiento de los requisitos administrativos y legales para la prestación de los servicios de financiación que ofrece la Universidad del Rosario; para procesar, reportar, revisar, validar, solicitar o divulgar con las entidades financieras toda la información referente a nuestro comportamiento financiero; para que reporte, consulte y divulgue a la Asociación Bancaria y de Entidades Financieras de Colombia ASOBANCARIA, o a cualquier otro operador y/o fuente de información legalmente establecido, toda la información referente a nuestro comportamiento financiero que se relacione con el nacimiento, ejecución, modificación, liquidación y/o extinción de las obligaciones financieras que se deriven del presente contrato, en cualquier tiempo, y que podrá reflejarse en las bases de datos de la CIFIN o de cualquier otro operador y/o fuente de información legalmente establecido.
La presente autorización se extiende para que LA UNIVERSIDAD DEL ROSARIO pueda compartir información con terceros públicos o privados, bien sea que éstos ostenten la condición de fuentes de información, operadores de información o usuarios, con quienes tenga vínculos jurídicos de cualquier naturaleza, todo conforme a lo establecido en las normas legales vigentes dentro del marco del Sistema de Administración de Riesgos de Lavado de Activos y Financiación al Terrorismo SARLAFT de LA UNIVERSIDAD DEL ROSARIO.
La permanencia de la información en las bases de datos será determinada por el ordenamiento jurídico aplicable, en especial por las normas legales y la jurisprudencia, los cuales contienen nuestros derechos y obligaciones, que, por ser públicos, conocemos plenamente.
Las comunicaciones derivadas de las anteriores finalidades, se podrán realizar a través de medios análogos, físicos y electrónicos y cualquier otro conocido o por conocer, por parte de la Universidad del Rosario y por parte de la entidad con quien la Universidad tenga convenio para ejecutar las actividades descritas en las finalidades. 
La información personal que nos suministra, se utilizará solo para los fines autorizados, y se encuentra bajo nuestra custodia, y eventualmente en custodia con las entidades con quienes la Universidad tiene convenio para ejecutar este tipo de actividades, contando con todas las medidas de seguridad físicas, técnicas y administrativas para evitar su perdida, adulteración, uso fraudulento o no adecuado. En caso que la custodia y almacenamiento sea realizado por una entidad con la que se tenga relación contractual, Ustedes autorizan la transmisión de sus datos personales, incluyendo los datos personales sensibles a un tercer país, que cuenta con los estándares de seguridad en la protección de datos personales fijados por la Superintendencia de Industria y Comercio.
En su calidad de titulares tienen derecho a conocer, actualizar, incluir y rectificar sus datos personales, también podrán solicitar la supresión o revocar la autorización otorgada para su tratamiento. En caso de un reclamo o consulta relativa a sus datos personales, puede realizarla ingresando la petición en la opción “solicitudes” de la página web de la Universidad, remitiendo la solicitud al correo electrónico habeasdata@urosario.edu.co, o dejando su petición en el buzón físico ubicado en el Edificio Santafé Carrera 6 N° 12 C - 13 Bogotá D.C. en el horario de atención de lunes a viernes 7:00 a. m. a 7:00 p. m. y los sábados de 8:00 a. m. a 1:00 p. m.</t>
  </si>
  <si>
    <t>Tenga en cuenta que los datos registrados en este formulario deben coincidir con los de su solicitud generada via WEB por el aplicativo BPM, en caso de alguna diferencia en la documentación y las solicitudes y de acuerdo al decreto rectoral 1478 de 16 de diciembre de 2016 articulo trece "Constituye faltas gravísimas las siguientes:" numeral dos "Fraude y/o engaño en el cumplimiento de requisitos académicos, 
administrativos y financieros".
Este simulador tiene un fin estrictamente informativo y es un aproximado de lo que puede pagar, razon por la cual no constituye una obligacion de las condiciones de la financiación real.
Los intereses pueden variar puesto que estan calculados con el DTF de la elaboración del simulador.</t>
  </si>
  <si>
    <t>Para uso exclusivo de CASA UR</t>
  </si>
  <si>
    <t>TIPO DE PROGRAMA</t>
  </si>
  <si>
    <t>SEMESTRE</t>
  </si>
  <si>
    <t>TIPO</t>
  </si>
  <si>
    <t>ESPECIALIZACIÓN</t>
  </si>
  <si>
    <t>MAESTRÍA</t>
  </si>
  <si>
    <t>SIMULADOR 40%</t>
  </si>
  <si>
    <t>Tasa interés (m.v)</t>
  </si>
  <si>
    <t>DIRECCIÓN DE RESIDENCIA:</t>
  </si>
  <si>
    <t>TELÉFONO DE RESIDENCIA:</t>
  </si>
  <si>
    <t>CORREO ELECTRÓNICO:</t>
  </si>
  <si>
    <t>CORREO ELECTRÓNICO PERSONAL:</t>
  </si>
  <si>
    <t>TARJETA DE CRÉDITO:</t>
  </si>
  <si>
    <t>TELÉFONO:</t>
  </si>
  <si>
    <t>INFORMACIÓN DEL RESPONSABLE DE PAGO/ CODEUDOR</t>
  </si>
  <si>
    <t>SIMULADOR 40% (CORTO PLAZO)</t>
  </si>
  <si>
    <t>SIMULADOR 40% (MEDIANO PLAZO)</t>
  </si>
  <si>
    <t>DIRECCIÓN:</t>
  </si>
  <si>
    <t>CARACTERÍSTICAS</t>
  </si>
  <si>
    <t>PRÉSTAMOS E HIPOTECAS:</t>
  </si>
  <si>
    <t>INFORMACIÓN DEL ESTUDIANTE</t>
  </si>
  <si>
    <t>CIUDAD DE DOMICILIO:</t>
  </si>
  <si>
    <t>TÉRMINOS Y CONDICIONES DEL CONTRATO DE  CRÉDITO</t>
  </si>
  <si>
    <t>2. DECLARACIÓN DE ORIGEN DE LOS RECURSOS DEL ESTUDIANTE Y SU CODEUDOR
El estudiante ( o su acudiente) y  su codeudor declaran bajo la gravedad del juramento que los recursos con los que pagará sus obligaciones  crediticias son propios, provienen del giro ordinario de los negocios derivados de su actividad económica o su objeto social y que no son producto de actividades ilícitas. En el evento en que las autoridades competentes efectúen algún requerimiento a la UNIVERSIDAD  DEL  ROSARIO con respecto a los recursos recibidos, el estudiante y el codeudor,  éstos quedan obligados a responder ante las mismas.
El estudiante (o su acudiente) y el codeudor, se obligan a suministrar toda la información que las autoridades o la UNIVERSIDAD  DEL ROSARIO le soliciten relacionada con la prevención del lavado de activos y financiación del terrorismo. En caso de no aportar toda la documentación requerida, la UNIVERSIDAD DEL ROSARIO se abstendrá de otorgar el  crédito.
Igualmente se autoriza a la UNIVERSIDAD  DEL ROSARIO para consultar de manera directa o a través de terceros, bases o bancos de datos que contengan información sobre el estudiante y su codeudor, todo de conformidad con lo establecido en la normatividad vigente sobre datos personales y habeas data; y abstenerse de recibir pagos del crédito otorgado en el evento de encontrarse el estudiante y/o  su  codeudor está reportado en las mismas.</t>
  </si>
  <si>
    <t>3. DESCARGO DE RESPONSABILIDAD
El estudiante (o su acudiente) y su codeudor declaran bajo la gravedad de juramento que la información consignada en la solicitud de crédito así como en los documentos derivados de la aprobación del mismo (pagaré y carta de instrucciones) es veraz, y en consecuencia la UNIVERSIDAD DEL ROSARIO, no se hace responsable por los contenidos, datos e informaciones que cada el estudiante y su  codeudor introduzcan en los campos y espacios para información que solicitada en el formulario de solicitud de crédito.
El estudiante (o su acudiente) y el codeudor aceptan que toda la información, datos, registros (contenido) incluidos, ya sea en el formulario de solicitud de crédito o en los documentos que se derivan de la aprobación del mismo (pagaré y carta de instrucciones),  son responsabilidad únicamente de la persona que originó dicho Contenido. Esto significa que el estudiante (o su acudiente) y su codeudor directamente, y no la UNIVERSIDAD  DEL ROSARIO, son los responsables exclusivos por todo el Contenido que se cargue ("upload"), o descargue (´´donwload´´) envíe por correo electrónico o de cualquier otra forma de mensaje de datos con ocasión de la solicitud del crédito o de su aprobación. La UNIVERSIDAD DEL ROSARIO no controla los Contenidos o la información suministrada o con la cual se alimenta el sistema por parte del estudiante y su codeudor, y como tal, no garantiza la veracidad, integridad o calidad de dichos Contenidos. Bajo ninguna circunstancia y en ninguna forma será la UNIVERSIDAD DEL ROSARIO responsable de ningún Contenido, que corresponda a el estudiante  y su codeudor, por lo tanto el estudiante  y su codeudor mantendrán indemne a la UNIVERSIDAD DEL ROSARIO respecto de cualquier reclamación por parte de un tercero o autoridad judicial y/o administrativa por la información consignada en el formulario de solicitud de crédito o en los documentos  derivados de  su aprobación. 
El estudiante reconoce y acepta  que de acuerdo al decreto rectoral 1478 de 16 de diciembre de 2016 articulo trece "Constituye faltas gravísimas las siguientes:" numeral dos "Fraude y/o engaño en el cumplimiento de requisitos académicos, administrativos y financieros".</t>
  </si>
  <si>
    <t>4. AUTORIZACIÓN PROCESO DE COBRANZA
El estudiante (o su acudiente) y su codeudor autorizan de manera irrevocable, escrita, expresa, clara, concreta, suficiente, voluntaria e informada a la UNIVERSIDAD DEL  ROSARIO y/o quien haga sus veces y/o cualquiera de los cesionarios de todos los anteriores, para que en el evento de incumplimiento o constitución en mora de las obligaciones adquiridas y contenidas en los títulos valores otorgados como consecuencia de las operaciones de crédito con LA UNIVERSIDAD DEL ROSARIO, se inicie una gestión de cobranza preventiva, prejudicial o judicial, bajo los términos y condiciones mencionados a continuación: (i) Los cobros que se hagan por gastos administrativos de cobranza y/o reintegro de los mismos, son diferentes y adicionales a las sanciones legales que contempla el título valor por el hecho del incumplimiento. (ii) Los gastos administrativos de cobranza y/o reintegro de los mismos se causan en el evento que se adelante algún tipo de actividad de recordación y/o de recuperación de la cartera, que conlleva la utilización de la infraestructura de personal, administrativa, de recursos físicos, de telecomunicaciones y tecnológicos, y corresponderán hasta el quince por ciento (15%) del valor  del título valor, del saldo en mora y/o del valor total de la obligación incumplida, y serán asumidos por el estudiante y su codeudor, suma a la que se le adicionarán los intereses moratorios que se causen y las demás sanciones e indemnizaciones autorizadas por la ley y pactados en el momento de la aprobación del crédito. (iii) La gestión de cobranza pre judicial se iniciará una vez se verifique el incumplimiento de la obligación y se realiza mediante comunicación telefónica, SMS, o cualquier otro medio electrónico o correo físico, de acuerdo con la información suministrada por el estudiante y su codeudor para estos fines. (iv) El pago que se haga de las obligaciones objeto de gestión de cobranza se realizará únicamente en las cuentas de recaudo debidamente comunicadas por la UNIVERSIDAD DEL ROSARIO y/o quien haga sus veces y/o cualquiera de los cesionarios de todos los anteriores; no se utiliza servicio personalizado de recaudo, por lo que si se hace el pago en cuentas o por canales diferentes se considerará un pago no válido. (v) Los pagos recibidos se aplicarán de acuerdo con la política vigente, y de acuerdo con la aplicación de pagos contemplados en la misma.</t>
  </si>
  <si>
    <t>5. AUTORIZACIÓN TRATAMIENTO DEUDOR- CODEUDOR
Autorizamos el tratamiento de los datos personales a LA UNIVERSIDAD DEL ROSARIO para las siguientes finalidades: para establecer el cumplimiento de los requisitos administrativos y legales para la prestación de los servicios de financiación que ofrece la Universidad del Rosario; para procesar, reportar, revisar, validar, solicitar o divulgar con las entidades financieras toda la información referente a nuestro comportamiento financiero; para que reporte, consulte y divulgue a la Asociación Bancaria y de Entidades Financieras de Colombia ASOBANCARIA, o a cualquier otro operador y/o fuente de información legalmente establecido, toda la información referente a nuestro comportamiento financiero que se relacione con el nacimiento, ejecución, modificación, liquidación y/o extinción de las obligaciones financieras que se deriven del presente contrato, en cualquier tiempo, y que podrá reflejarse en las bases de datos de la CIFIN o de cualquier otro operador y/o fuente de información legalmente establecido.
La presente autorización se extiende para que LA UNIVERSIDAD DEL ROSARIO pueda compartir información con terceros públicos o privados, bien sea que éstos ostenten la condición de fuentes de información, operadores de información o usuarios, con quienes tenga vínculos jurídicos de cualquier naturaleza, todo conforme a lo establecido en las normas legales vigentes dentro del marco del Sistema de Administración de Riesgos de Lavado de Activos y Financiación al Terrorismo SARLAFT de LA UNIVERSIDAD DEL ROSARIO.
La permanencia de la información en las bases de datos será determinada por el ordenamiento jurídico aplicable, en especial por las normas legales y la jurisprudencia, los cuales contienen nuestros derechos y obligaciones, que, por ser públicos, conocemos plenamente.
Las comunicaciones derivadas de las anteriores finalidades, se podrán realizar a través de medios análogos, físicos y electrónicos y cualquier otro conocido o por conocer, por parte de la Universidad del Rosario y por parte de la entidad con quien la Universidad tenga convenio para ejecutar las actividades descritas en las finalidades. 
La información personal que nos suministra, se utilizará solo para los fines autorizados, y se encuentra bajo nuestra custodia, y eventualmente en custodia con las entidades con quienes la Universidad tiene convenio para ejecutar este tipo de actividades, contando con todas las medidas de seguridad físicas, técnicas y administrativas para evitar su perdida, adulteración, uso fraudulento o no adecuado. En caso que la custodia y almacenamiento sea realizado por una entidad con la que se tenga relación contractual, Ustedes autorizan la transmisión de sus datos personales, incluyendo los datos personales sensibles a un tercer país, que cuenta con los estándares de seguridad en la protección de datos personales fijados por la Superintendencia de Industria y Comercio.
En su calidad de titulares tienen derecho a conocer, actualizar, incluir y rectificar sus datos personales, también podrán solicitar la supresión o revocar la autorización otorgada para su tratamiento. En caso de un reclamo o consulta relativa a sus datos personales, puede realizarla ingresando la petición en la opción “solicitudes” de la página web de la Universidad, remitiendo la solicitud al correo electrónico habeasdata@urosario.edu.co, o dejando su petición en el buzón físico ubicado en el Edificio Santafé Carrera 6 N° 12 C - 13 Bogotá D.C. en el horario de atención de lunes a viernes 7:00 a. m. a 7:00 p. m. y los sábados de 8:00 a. m. a 1:00 p. m.</t>
  </si>
  <si>
    <t>Gerencia de Mercadeo</t>
  </si>
  <si>
    <t>Gerencia de Empresas</t>
  </si>
  <si>
    <t>Gestión Humana</t>
  </si>
  <si>
    <t>Gerenéia de la Social y Salud en el Trabajo</t>
  </si>
  <si>
    <t>Gerencia integal de Sérvicios de Salud</t>
  </si>
  <si>
    <t>Gerencia de proyectos de TIC</t>
  </si>
  <si>
    <t>MBA Tiempo Completo</t>
  </si>
  <si>
    <t>MBA Tiempo Parcial</t>
  </si>
  <si>
    <t>Maestría en Marketing</t>
  </si>
  <si>
    <t>Doctorado en Ciencias de la Dirección</t>
  </si>
  <si>
    <t>Gerencia y Gestión Cultural</t>
  </si>
  <si>
    <t>Traducción</t>
  </si>
  <si>
    <t>Toxicología</t>
  </si>
  <si>
    <t>Maestría en Estudios Sociales</t>
  </si>
  <si>
    <t>Maestría en Periodismo</t>
  </si>
  <si>
    <t>Maestría en Ciencias Naturales</t>
  </si>
  <si>
    <t>Doctorado en Ciencias Biomédicas</t>
  </si>
  <si>
    <t>Doctorado en Estudios Políticos e internacionales</t>
  </si>
  <si>
    <t>Finanzas</t>
  </si>
  <si>
    <t>Mercado de Capitales</t>
  </si>
  <si>
    <t>Maestría en Finanzas Cuantitativas</t>
  </si>
  <si>
    <t>Maestría en Economía</t>
  </si>
  <si>
    <t>Maestría en Economía de las Políticas Públicas</t>
  </si>
  <si>
    <t>Maestría en Finanzas</t>
  </si>
  <si>
    <t>Doctorado en Economía</t>
  </si>
  <si>
    <t>Rehabilitación Cardiaca Pulmonar</t>
  </si>
  <si>
    <t>Salud Ocupacional</t>
  </si>
  <si>
    <t>Fisioterapia en Paciente Adulto Crítico</t>
  </si>
  <si>
    <t>Epidemiología</t>
  </si>
  <si>
    <t>Perfusión y Circulación Extracorpórea</t>
  </si>
  <si>
    <t>Maestría en Epidemiología</t>
  </si>
  <si>
    <t>Maestría en Ciencias de la Rehabilitación</t>
  </si>
  <si>
    <t>Maestría en Ingeniería Biomédica</t>
  </si>
  <si>
    <t>Maestría en Salud Pública</t>
  </si>
  <si>
    <t>Doctorado en Investigación Clínica</t>
  </si>
  <si>
    <t>Derecho Administrativo</t>
  </si>
  <si>
    <t>Derecho Aduanero y del Comercio Exterior</t>
  </si>
  <si>
    <t>Derecho Ambiental</t>
  </si>
  <si>
    <t>Derecho Comercial</t>
  </si>
  <si>
    <t>Derecho Constitucional</t>
  </si>
  <si>
    <t>Derecho Contractual</t>
  </si>
  <si>
    <t>Derecho en Contratación Estatal y su Gestión</t>
  </si>
  <si>
    <t>Derecho Internacional</t>
  </si>
  <si>
    <t>Derecho Internacional de los Derechos Humanos y Derecho Internacional Humanitario</t>
  </si>
  <si>
    <t>Derecho de la Empresa</t>
  </si>
  <si>
    <t>Derecho de la Familia</t>
  </si>
  <si>
    <t>Derecho Financiero</t>
  </si>
  <si>
    <t>Gerencia Pública y Control FiscaI</t>
  </si>
  <si>
    <t>Derecho Laboral y de la Seguridad Social</t>
  </si>
  <si>
    <t>Derecho Médico Sanitario</t>
  </si>
  <si>
    <t>Derecho Penal</t>
  </si>
  <si>
    <t>Derecho Procesal</t>
  </si>
  <si>
    <t>Derecho de Seguros</t>
  </si>
  <si>
    <t>Derecho Tributario</t>
  </si>
  <si>
    <t>Derecho Urbano</t>
  </si>
  <si>
    <t>Derecho del Mar</t>
  </si>
  <si>
    <t>Maestríaen Derecho</t>
  </si>
  <si>
    <t>Maestría en Derecho Administrativo</t>
  </si>
  <si>
    <t>Maestría en Derecho Internacional</t>
  </si>
  <si>
    <t>Maestría en Derecho y Gestión Ambiental</t>
  </si>
  <si>
    <t>Maestría en Derecho Laboral y de la Seguridad Social</t>
  </si>
  <si>
    <t>Doctorado en Derecho</t>
  </si>
  <si>
    <t xml:space="preserve">Los valores resultantes de esta simulación, son informativos y no significa aprobación de la financiación, hasta no recibir la respuesta de su solicitud al correo institucional. 
Debe tener en cuenta las fechas de pago ordinario y extraordinario definidas en su recibo matrícula, toda vez que no se financian recargos extraordinarios.
Recuerde que las solicitudes mal diligenciadas y/o los documentos incompletos rechazan la solicitud y deberá radicarla nuevamente.  
</t>
  </si>
  <si>
    <t>DEPARTAMENTO DE FACTURACIÓN CRÉDITO Y CARTERA</t>
  </si>
  <si>
    <t>Tenga en cuenta que los datos registrados en este formulario deben coincidir con los de su solicitud generada vía WEB por el aplicativo BPM, en caso de alguna diferencia en la documentación y las solicitudes y de acuerdo al decreto rectoral 1478 de 16 de diciembre de 2016 articulo trece "Constituye faltas gravísimas las siguientes:" numeral dos "Fraude y/o engaño en el cumplimiento de requisitos académicos, 
administrativos y financieros".
Este simulador tiene un fin estrictamente informativo y es un aproximado de lo que puede pagar, razón por la cual no constituye una obligación de las condiciones de la financiación real.</t>
  </si>
  <si>
    <t>SOLICITUD CRÉDITO POSGRADO</t>
  </si>
  <si>
    <t>SOLICITUD DE CRÉDITO POSGRADO</t>
  </si>
  <si>
    <t>Saldo de la Deuda</t>
  </si>
  <si>
    <t>VALOR A PAGAR MENSUAL</t>
  </si>
  <si>
    <t>TOTAL A PAGAR</t>
  </si>
  <si>
    <t>Pago 40% Corto plazo</t>
  </si>
  <si>
    <t>Pago 40% Mediano plazo</t>
  </si>
  <si>
    <t>* El número de cuotas puede variar acorde con la duración de cada programa</t>
  </si>
  <si>
    <r>
      <rPr>
        <b/>
        <sz val="16"/>
        <color theme="1"/>
        <rFont val="Calibri"/>
        <family val="2"/>
        <scheme val="minor"/>
      </rPr>
      <t xml:space="preserve">Recuerda que: </t>
    </r>
    <r>
      <rPr>
        <sz val="16"/>
        <color theme="1"/>
        <rFont val="Calibri"/>
        <family val="2"/>
        <scheme val="minor"/>
      </rPr>
      <t>Al contratar esta línea de financiación es importante tener en cuenta que</t>
    </r>
    <r>
      <rPr>
        <sz val="11"/>
        <color theme="1"/>
        <rFont val="Calibri"/>
        <family val="2"/>
        <scheme val="minor"/>
      </rPr>
      <t xml:space="preserve">
1. Pagas el 20% de tu matrícula de contado
2. El 40% (corto plazo) de tu matrícula lo pagas durante el semestre académico hasta en 5 cuotas. 
3. EL 40% restante (mediano plazo) lo pagas antes de graduarte hasta en 3 cuotas, sobre este saldo se debe pagar intereses desde la activación del crédito. 
4. Se emitiran dos extractos mensualmente, uno por el componente de corto plazo y otro que corresponde a los conceptos generados en el mediano plazo
5. . En cualquier momento puedes hacer un abono extraordinario a capital previa solicitud.
</t>
    </r>
  </si>
  <si>
    <t>Cirugía General</t>
  </si>
  <si>
    <t>Gerencia integal de Sérvicios de Salud (Modalidad Virtual)</t>
  </si>
  <si>
    <t>Gerencia y Gestión Cultural (Modalidad Virtual)</t>
  </si>
  <si>
    <t>Maestría en Derecho Corporativo</t>
  </si>
  <si>
    <t>Medicina Interna</t>
  </si>
  <si>
    <t>DOCTORADO</t>
  </si>
  <si>
    <t>Cirugía Cardiovascular</t>
  </si>
  <si>
    <t>Cirugía Vascular Periférica y Angiología</t>
  </si>
  <si>
    <t>Coloproctología</t>
  </si>
  <si>
    <t>Infectología</t>
  </si>
  <si>
    <t>Medicina de Emergencias</t>
  </si>
  <si>
    <t>Neurocirugía</t>
  </si>
  <si>
    <t>Neurología</t>
  </si>
  <si>
    <t>Radiología</t>
  </si>
  <si>
    <t>Urología</t>
  </si>
  <si>
    <t>Ortopedia y Traumatología</t>
  </si>
  <si>
    <t>Ginecología Y Obstetricia</t>
  </si>
  <si>
    <t>Actividad Física Deporte y Salud</t>
  </si>
  <si>
    <t>Auditoría en Salud</t>
  </si>
  <si>
    <t>Derecho de Familia</t>
  </si>
  <si>
    <t>Derecho Empresarial de los Negocios</t>
  </si>
  <si>
    <t>Educación para la Paz y Formación Ciudadana</t>
  </si>
  <si>
    <t>En Educación para Profesionales de la Salud (Virtual)</t>
  </si>
  <si>
    <t xml:space="preserve">Evaluación y Desarrollo de Proyectos </t>
  </si>
  <si>
    <t xml:space="preserve">Gerencia de Marketing para Entornos Digitales </t>
  </si>
  <si>
    <t>Gerencia de Negocios Globales</t>
  </si>
  <si>
    <t>Gerencia de Proyectos de Construcción e Infraestructura</t>
  </si>
  <si>
    <t>Gerencia de Proyectos de Servicios de TIC</t>
  </si>
  <si>
    <t>Maestría en Actividad Física y Salud</t>
  </si>
  <si>
    <t>Maestría en Administración - MBA One Year</t>
  </si>
  <si>
    <t>Maestría en Administración - MBA Part Time</t>
  </si>
  <si>
    <t>Maestría en Administración de Salud</t>
  </si>
  <si>
    <t>Maestría en Arbitraje: Nacional, Internacional y de Inversión</t>
  </si>
  <si>
    <t>Maestría en Asuntos Globales y Procesos Políticos</t>
  </si>
  <si>
    <t>Maestría En Bioderecho y Bioética</t>
  </si>
  <si>
    <t>Maestría en Business Analytics</t>
  </si>
  <si>
    <t>Maestría en Ciudades Inteligentes y Sostenibles</t>
  </si>
  <si>
    <t>Maestría en Conflicto, Memoria y Paz</t>
  </si>
  <si>
    <t>Maestría En Contratación Pública y su Gestión</t>
  </si>
  <si>
    <t>Maestría en Derecho</t>
  </si>
  <si>
    <t>Maestría En Derecho y Gestión Urbanística</t>
  </si>
  <si>
    <t>Maestría en Dirección</t>
  </si>
  <si>
    <t>Maestría en Educación para Profesionales de la Salud</t>
  </si>
  <si>
    <t>Maestría en Emprendimiento e Innovación</t>
  </si>
  <si>
    <t>Maestría en Energías renovables</t>
  </si>
  <si>
    <t>Maestría en Estudios Políticos e Internacionales</t>
  </si>
  <si>
    <t>Maestría en Filosofía</t>
  </si>
  <si>
    <t>Maestría en Liderazgo Estratégico para la Sostenibilidad</t>
  </si>
  <si>
    <t>Maestría en Matemáticas Aplicadas y ciencias de la computación</t>
  </si>
  <si>
    <t>Maestría En Negocios y Derecho</t>
  </si>
  <si>
    <t>Maestría En Seguridad y Salud en el Trabajo</t>
  </si>
  <si>
    <t>Maestrías GSB (Graduate School of Business)</t>
  </si>
  <si>
    <t>en Gobernanza y Desarrollo Territorial</t>
  </si>
  <si>
    <t>1. CONTRATO DE  CRÉDITO
El estudiante (o su acudiente) y el codeudor conocen y aceptan que de ser aprobada la  solicitud de crédito objeto de este formulario, las condiciones  establecidas en el mismo se convierten en el contrato de crédito suscrito con la UNIVERSIDAD DEL ROSARIO, y su clausulado regirá la relación crediticia    entre la UNIVERSIDAD DEL ROSARIO y el estudiante (o su acudiente) y su codeudor. En consecuencia el estudiante (o su acudiente) y el codeudor aceptan las condiciones descritas en www.urosario.edu.co. 
En caso de cambio  de  codeudor, se debe realizar un nuevo  proceso de solicitud de  crédit.</t>
  </si>
  <si>
    <t>College_Ur:Management</t>
  </si>
  <si>
    <t>Derecho Administrativo-Virtual</t>
  </si>
  <si>
    <t>Epidemiología-Convenio Con Universidad Ces-Medellín</t>
  </si>
  <si>
    <t>Especialización en anestesia cardiovascular y torácica</t>
  </si>
  <si>
    <t>Especialización en derecho procesal - armenia</t>
  </si>
  <si>
    <t>Especialización en derecho procesal - ibague</t>
  </si>
  <si>
    <t>Especialización en derecho procesal (bogota)</t>
  </si>
  <si>
    <t>Especialización en gestión de turismo sostenible bogota</t>
  </si>
  <si>
    <t>Especialización en gestión de turismo sostenible yopal</t>
  </si>
  <si>
    <t>especialización en radiología e imágenes diagnósticas</t>
  </si>
  <si>
    <t>Gerencia Integral De Servicios De Salud (Virtual)</t>
  </si>
  <si>
    <t>Innovación Pedagógica (Virtual)</t>
  </si>
  <si>
    <t>Maestría en derecho penal</t>
  </si>
  <si>
    <t>Maestría En Gestión Estratégica De La Información E Innovación Digital</t>
  </si>
  <si>
    <t>Maestría En Inteligencia Emocional Y Bienestar</t>
  </si>
  <si>
    <t>Maestría Estudios Políticos E Internacionales</t>
  </si>
  <si>
    <t>Medicina Crítica y Cuidado Intensivo</t>
  </si>
  <si>
    <t>Psiquiatría</t>
  </si>
  <si>
    <t>Rehabilitación Cardiaca Y Pulmonar</t>
  </si>
  <si>
    <t>Seguridad Y Salud En El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</si>
</sst>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quot;$&quot;\ #,##0_);[Red]\(&quot;$&quot;\ #,##0\)"/>
    <numFmt numFmtId="165" formatCode="&quot;$&quot;\ #,##0"/>
    <numFmt numFmtId="166" formatCode="[$$-240A]\ #,##0"/>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C00000"/>
      <name val="Calibri"/>
      <family val="2"/>
      <scheme val="minor"/>
    </font>
    <font>
      <b/>
      <sz val="14"/>
      <color rgb="FFC00000"/>
      <name val="Calibri"/>
      <family val="2"/>
      <scheme val="minor"/>
    </font>
    <font>
      <sz val="9"/>
      <color theme="1"/>
      <name val="Calibri"/>
      <family val="2"/>
      <scheme val="minor"/>
    </font>
    <font>
      <sz val="10"/>
      <color theme="1"/>
      <name val="Calibri"/>
      <family val="2"/>
      <scheme val="minor"/>
    </font>
    <font>
      <b/>
      <sz val="16"/>
      <color rgb="FFC00000"/>
      <name val="Calibri"/>
      <family val="2"/>
      <scheme val="minor"/>
    </font>
    <font>
      <b/>
      <sz val="12"/>
      <color theme="0"/>
      <name val="Calibri"/>
      <family val="2"/>
      <scheme val="minor"/>
    </font>
    <font>
      <b/>
      <sz val="11"/>
      <name val="Calibri"/>
      <family val="2"/>
      <scheme val="minor"/>
    </font>
    <font>
      <b/>
      <sz val="16"/>
      <color theme="1"/>
      <name val="Calibri"/>
      <family val="2"/>
      <scheme val="minor"/>
    </font>
    <font>
      <sz val="16"/>
      <color theme="1"/>
      <name val="Calibri"/>
      <family val="2"/>
      <scheme val="minor"/>
    </font>
  </fonts>
  <fills count="5">
    <fill>
      <patternFill patternType="none"/>
    </fill>
    <fill>
      <patternFill patternType="gray125"/>
    </fill>
    <fill>
      <patternFill patternType="solid">
        <fgColor rgb="FFA80000"/>
        <bgColor indexed="64"/>
      </patternFill>
    </fill>
    <fill>
      <patternFill patternType="solid">
        <fgColor theme="0" tint="-4.9989318521683403E-2"/>
        <bgColor indexed="64"/>
      </patternFill>
    </fill>
    <fill>
      <patternFill patternType="solid">
        <fgColor theme="0"/>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thin">
        <color indexed="64"/>
      </left>
      <right style="thin">
        <color indexed="64"/>
      </right>
      <top style="thin">
        <color indexed="64"/>
      </top>
      <bottom/>
      <diagonal/>
    </border>
    <border>
      <left/>
      <right style="thin">
        <color indexed="64"/>
      </right>
      <top/>
      <bottom/>
      <diagonal/>
    </border>
    <border>
      <left/>
      <right/>
      <top/>
      <bottom style="double">
        <color indexed="64"/>
      </bottom>
      <diagonal/>
    </border>
    <border>
      <left style="medium">
        <color indexed="64"/>
      </left>
      <right style="medium">
        <color indexed="64"/>
      </right>
      <top/>
      <bottom/>
      <diagonal/>
    </border>
  </borders>
  <cellStyleXfs count="3">
    <xf numFmtId="0" fontId="0" fillId="0" borderId="0"/>
    <xf numFmtId="9" fontId="1" fillId="0" borderId="0" applyFont="0" applyFill="0" applyBorder="0" applyAlignment="0" applyProtection="0"/>
    <xf numFmtId="42" fontId="1" fillId="0" borderId="0" applyFont="0" applyFill="0" applyBorder="0" applyAlignment="0" applyProtection="0"/>
  </cellStyleXfs>
  <cellXfs count="177">
    <xf numFmtId="0" fontId="0" fillId="0" borderId="0" xfId="0"/>
    <xf numFmtId="0" fontId="0" fillId="0" borderId="0" xfId="0" applyAlignment="1">
      <alignment vertical="center"/>
    </xf>
    <xf numFmtId="0" fontId="3" fillId="0" borderId="0" xfId="0" applyFont="1" applyAlignment="1">
      <alignment vertical="center"/>
    </xf>
    <xf numFmtId="0" fontId="0" fillId="0" borderId="5" xfId="0" applyBorder="1" applyAlignment="1">
      <alignment vertical="center"/>
    </xf>
    <xf numFmtId="0" fontId="2" fillId="2" borderId="5" xfId="0" applyFont="1" applyFill="1" applyBorder="1" applyAlignment="1">
      <alignment horizontal="center" vertical="center" wrapText="1"/>
    </xf>
    <xf numFmtId="0" fontId="0" fillId="0" borderId="7" xfId="0" applyBorder="1" applyAlignment="1">
      <alignment vertical="center"/>
    </xf>
    <xf numFmtId="0" fontId="0" fillId="0" borderId="8" xfId="0" applyBorder="1" applyAlignment="1">
      <alignment vertical="center"/>
    </xf>
    <xf numFmtId="0" fontId="0" fillId="0" borderId="0" xfId="0" applyAlignment="1">
      <alignment horizontal="left" vertical="center"/>
    </xf>
    <xf numFmtId="14" fontId="0" fillId="0" borderId="0" xfId="0" applyNumberFormat="1" applyAlignment="1">
      <alignment vertical="center"/>
    </xf>
    <xf numFmtId="9" fontId="3" fillId="0" borderId="0" xfId="0" applyNumberFormat="1"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165" fontId="0" fillId="0" borderId="0" xfId="0" applyNumberFormat="1" applyBorder="1" applyAlignment="1">
      <alignment vertical="center"/>
    </xf>
    <xf numFmtId="166" fontId="3" fillId="0" borderId="0" xfId="0" applyNumberFormat="1" applyFont="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6" xfId="0" applyBorder="1" applyAlignment="1">
      <alignment vertical="center"/>
    </xf>
    <xf numFmtId="14" fontId="0" fillId="0" borderId="0" xfId="0" applyNumberFormat="1" applyBorder="1" applyAlignment="1">
      <alignment vertical="center"/>
    </xf>
    <xf numFmtId="0" fontId="3" fillId="0" borderId="0" xfId="0" applyFont="1" applyAlignment="1">
      <alignment horizontal="center"/>
    </xf>
    <xf numFmtId="164" fontId="0" fillId="0" borderId="5" xfId="0" applyNumberFormat="1" applyBorder="1" applyAlignment="1">
      <alignment vertical="center"/>
    </xf>
    <xf numFmtId="9" fontId="0" fillId="0" borderId="1" xfId="1" applyFont="1" applyBorder="1" applyAlignment="1">
      <alignment horizontal="center" vertical="center"/>
    </xf>
    <xf numFmtId="0" fontId="0" fillId="0" borderId="0" xfId="0" applyBorder="1" applyAlignment="1">
      <alignment horizontal="center" vertical="center"/>
    </xf>
    <xf numFmtId="17" fontId="0" fillId="0" borderId="5" xfId="0" applyNumberFormat="1" applyBorder="1" applyAlignment="1">
      <alignment vertical="center"/>
    </xf>
    <xf numFmtId="166" fontId="0" fillId="0" borderId="0" xfId="0" applyNumberFormat="1" applyAlignment="1">
      <alignment vertical="center"/>
    </xf>
    <xf numFmtId="0" fontId="0" fillId="0" borderId="1" xfId="0" applyBorder="1" applyAlignment="1" applyProtection="1">
      <alignment vertical="center"/>
      <protection locked="0"/>
    </xf>
    <xf numFmtId="165" fontId="0" fillId="0" borderId="1" xfId="0" applyNumberFormat="1" applyBorder="1" applyAlignment="1" applyProtection="1">
      <alignment vertical="center"/>
      <protection locked="0"/>
    </xf>
    <xf numFmtId="165" fontId="0" fillId="0" borderId="1" xfId="0" applyNumberFormat="1" applyFont="1" applyBorder="1" applyAlignment="1" applyProtection="1">
      <alignment vertical="center"/>
      <protection locked="0"/>
    </xf>
    <xf numFmtId="0" fontId="0" fillId="0" borderId="1" xfId="0" applyBorder="1" applyAlignment="1" applyProtection="1">
      <alignment horizontal="center" vertical="center"/>
      <protection locked="0"/>
    </xf>
    <xf numFmtId="0" fontId="7" fillId="0" borderId="5" xfId="0" applyFont="1" applyBorder="1" applyAlignment="1">
      <alignment vertical="center"/>
    </xf>
    <xf numFmtId="0" fontId="6"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24" xfId="0" applyBorder="1" applyAlignment="1">
      <alignment vertical="center"/>
    </xf>
    <xf numFmtId="0" fontId="0" fillId="0" borderId="20" xfId="0" applyBorder="1" applyAlignment="1">
      <alignment horizontal="left" vertical="center"/>
    </xf>
    <xf numFmtId="1"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0"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17" fontId="0" fillId="0" borderId="0" xfId="0" applyNumberFormat="1" applyBorder="1" applyAlignment="1">
      <alignment vertical="center"/>
    </xf>
    <xf numFmtId="164" fontId="0" fillId="0" borderId="0" xfId="0" applyNumberFormat="1" applyBorder="1" applyAlignment="1">
      <alignment vertical="center"/>
    </xf>
    <xf numFmtId="9" fontId="0" fillId="0" borderId="0" xfId="1" applyNumberFormat="1" applyFont="1" applyAlignment="1">
      <alignment vertical="center"/>
    </xf>
    <xf numFmtId="0" fontId="0" fillId="0" borderId="20" xfId="0" applyBorder="1" applyAlignment="1" applyProtection="1">
      <alignment vertical="center"/>
      <protection locked="0"/>
    </xf>
    <xf numFmtId="0" fontId="0" fillId="0" borderId="0" xfId="0" applyAlignment="1" applyProtection="1">
      <alignment vertical="center"/>
    </xf>
    <xf numFmtId="0" fontId="0" fillId="0" borderId="0" xfId="0" applyAlignment="1" applyProtection="1">
      <alignment horizontal="right" vertical="center"/>
      <protection locked="0"/>
    </xf>
    <xf numFmtId="10" fontId="10" fillId="0" borderId="0" xfId="0" applyNumberFormat="1" applyFont="1" applyAlignment="1">
      <alignment vertical="center"/>
    </xf>
    <xf numFmtId="0" fontId="0" fillId="0" borderId="20" xfId="0" applyBorder="1" applyAlignment="1">
      <alignment horizontal="left" vertical="center"/>
    </xf>
    <xf numFmtId="0" fontId="0" fillId="0" borderId="0" xfId="0" applyAlignment="1">
      <alignment horizontal="left" vertical="center"/>
    </xf>
    <xf numFmtId="0" fontId="0" fillId="0" borderId="0" xfId="0" applyBorder="1" applyAlignment="1">
      <alignment horizontal="left" vertical="center" wrapText="1"/>
    </xf>
    <xf numFmtId="0" fontId="0" fillId="0" borderId="21" xfId="0" applyBorder="1" applyAlignment="1" applyProtection="1">
      <alignment vertical="center"/>
      <protection locked="0"/>
    </xf>
    <xf numFmtId="0" fontId="0" fillId="0" borderId="22" xfId="0" applyBorder="1" applyAlignment="1" applyProtection="1">
      <alignment vertical="center"/>
      <protection locked="0"/>
    </xf>
    <xf numFmtId="0" fontId="0" fillId="0" borderId="0" xfId="0" applyAlignment="1">
      <alignment horizontal="left" vertical="center"/>
    </xf>
    <xf numFmtId="42" fontId="0" fillId="0" borderId="5" xfId="2" applyFont="1" applyBorder="1" applyAlignment="1">
      <alignment horizontal="center" vertical="center"/>
    </xf>
    <xf numFmtId="42" fontId="3" fillId="3" borderId="5" xfId="2"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4" borderId="0" xfId="0" applyFill="1" applyAlignment="1">
      <alignment vertical="center"/>
    </xf>
    <xf numFmtId="42" fontId="3" fillId="4" borderId="5" xfId="2" applyFont="1" applyFill="1" applyBorder="1" applyAlignment="1">
      <alignment horizontal="center" vertical="center" wrapText="1"/>
    </xf>
    <xf numFmtId="17" fontId="0" fillId="4" borderId="0" xfId="0" applyNumberFormat="1" applyFill="1" applyBorder="1" applyAlignment="1">
      <alignment vertical="center"/>
    </xf>
    <xf numFmtId="164" fontId="3" fillId="0" borderId="0" xfId="0" applyNumberFormat="1" applyFont="1" applyBorder="1" applyAlignment="1">
      <alignment vertical="center"/>
    </xf>
    <xf numFmtId="42" fontId="1" fillId="4" borderId="5" xfId="2" applyFont="1" applyFill="1" applyBorder="1" applyAlignment="1">
      <alignment horizontal="center" vertical="center" wrapText="1"/>
    </xf>
    <xf numFmtId="164" fontId="1" fillId="4" borderId="5" xfId="2" applyNumberFormat="1" applyFont="1" applyFill="1" applyBorder="1" applyAlignment="1">
      <alignment horizontal="center" vertical="center" wrapText="1"/>
    </xf>
    <xf numFmtId="0" fontId="0" fillId="3" borderId="5" xfId="0" applyFill="1" applyBorder="1" applyAlignment="1">
      <alignment horizontal="center" vertical="center"/>
    </xf>
    <xf numFmtId="17" fontId="0" fillId="3" borderId="5" xfId="0" applyNumberFormat="1" applyFill="1" applyBorder="1" applyAlignment="1">
      <alignment vertical="center"/>
    </xf>
    <xf numFmtId="164" fontId="0" fillId="3" borderId="5" xfId="0" applyNumberFormat="1" applyFill="1" applyBorder="1" applyAlignment="1">
      <alignment vertical="center"/>
    </xf>
    <xf numFmtId="42" fontId="0" fillId="3" borderId="5" xfId="2" applyFont="1" applyFill="1" applyBorder="1" applyAlignment="1">
      <alignment horizontal="center" vertical="center"/>
    </xf>
    <xf numFmtId="164" fontId="1" fillId="3" borderId="5" xfId="2" applyNumberFormat="1" applyFont="1" applyFill="1" applyBorder="1" applyAlignment="1">
      <alignment horizontal="center" vertical="center" wrapText="1"/>
    </xf>
    <xf numFmtId="42" fontId="1" fillId="3" borderId="5" xfId="2" applyFont="1" applyFill="1" applyBorder="1" applyAlignment="1">
      <alignment horizontal="center" vertical="center" wrapText="1"/>
    </xf>
    <xf numFmtId="0" fontId="0" fillId="0" borderId="0" xfId="0" applyAlignment="1">
      <alignment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5" fillId="0" borderId="0" xfId="0" applyFont="1" applyBorder="1" applyAlignment="1">
      <alignment horizontal="center"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4" fillId="0" borderId="0" xfId="0" applyFont="1" applyBorder="1" applyAlignment="1">
      <alignment horizontal="center" vertical="center"/>
    </xf>
    <xf numFmtId="165" fontId="3" fillId="0" borderId="2" xfId="0" applyNumberFormat="1" applyFont="1" applyBorder="1" applyAlignment="1">
      <alignment horizontal="center" vertical="center"/>
    </xf>
    <xf numFmtId="165" fontId="3" fillId="0" borderId="4" xfId="0" applyNumberFormat="1" applyFont="1" applyBorder="1" applyAlignment="1">
      <alignment horizontal="center" vertical="center"/>
    </xf>
    <xf numFmtId="165" fontId="3" fillId="0" borderId="3" xfId="0" applyNumberFormat="1" applyFont="1"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2" xfId="0" applyBorder="1" applyAlignment="1">
      <alignment horizontal="left" vertical="center"/>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3" fillId="0" borderId="10" xfId="0" applyFont="1" applyBorder="1" applyAlignment="1">
      <alignment horizontal="center"/>
    </xf>
    <xf numFmtId="0" fontId="0" fillId="0" borderId="0" xfId="0" applyBorder="1" applyAlignment="1">
      <alignment horizontal="left" vertical="center"/>
    </xf>
    <xf numFmtId="0" fontId="0" fillId="0" borderId="20" xfId="0" applyBorder="1" applyAlignment="1">
      <alignment horizontal="center" vertical="center"/>
    </xf>
    <xf numFmtId="0" fontId="0" fillId="0" borderId="21" xfId="0"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0" fillId="0" borderId="0" xfId="0" applyBorder="1" applyAlignment="1">
      <alignment horizontal="center" vertical="center" wrapText="1"/>
    </xf>
    <xf numFmtId="0" fontId="3" fillId="0" borderId="0" xfId="0" applyFont="1" applyBorder="1" applyAlignment="1">
      <alignment horizontal="center"/>
    </xf>
    <xf numFmtId="0" fontId="0" fillId="0" borderId="0" xfId="0" applyAlignment="1">
      <alignment horizontal="left" vertical="center"/>
    </xf>
    <xf numFmtId="0" fontId="5" fillId="0" borderId="0" xfId="0" applyFont="1" applyAlignment="1">
      <alignment horizontal="center" vertical="center"/>
    </xf>
    <xf numFmtId="0" fontId="3" fillId="0" borderId="0" xfId="0" applyFont="1" applyAlignment="1">
      <alignment horizontal="left" vertical="center"/>
    </xf>
    <xf numFmtId="0" fontId="0" fillId="0" borderId="5" xfId="0" applyBorder="1" applyAlignment="1" applyProtection="1">
      <alignment horizontal="center" vertical="center"/>
      <protection locked="0"/>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5" xfId="0" applyBorder="1" applyAlignment="1">
      <alignment horizontal="left" vertical="center"/>
    </xf>
    <xf numFmtId="0" fontId="0" fillId="0" borderId="5" xfId="0" applyBorder="1" applyAlignment="1" applyProtection="1">
      <alignment horizontal="left" vertical="center"/>
      <protection locked="0"/>
    </xf>
    <xf numFmtId="0" fontId="0" fillId="0" borderId="6" xfId="0" applyBorder="1" applyAlignment="1" applyProtection="1">
      <alignment horizontal="right" vertical="center"/>
      <protection locked="0"/>
    </xf>
    <xf numFmtId="0" fontId="0" fillId="0" borderId="7" xfId="0" applyBorder="1" applyAlignment="1" applyProtection="1">
      <alignment horizontal="right" vertical="center"/>
      <protection locked="0"/>
    </xf>
    <xf numFmtId="0" fontId="0" fillId="0" borderId="8" xfId="0" applyBorder="1" applyAlignment="1" applyProtection="1">
      <alignment horizontal="right" vertical="center"/>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5" xfId="0" applyFont="1" applyBorder="1" applyAlignment="1">
      <alignment horizontal="center" vertical="center"/>
    </xf>
    <xf numFmtId="165" fontId="0" fillId="0" borderId="5" xfId="0" applyNumberForma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7" xfId="0" applyFont="1" applyFill="1" applyBorder="1" applyAlignment="1">
      <alignment horizontal="center" vertical="center"/>
    </xf>
    <xf numFmtId="165" fontId="0" fillId="0" borderId="5" xfId="0" applyNumberFormat="1" applyBorder="1" applyAlignment="1" applyProtection="1">
      <alignment horizontal="right" vertical="center"/>
      <protection locked="0"/>
    </xf>
    <xf numFmtId="165" fontId="0" fillId="0" borderId="20" xfId="0" applyNumberFormat="1" applyBorder="1" applyAlignment="1" applyProtection="1">
      <alignment horizontal="right" vertical="center"/>
      <protection locked="0"/>
    </xf>
    <xf numFmtId="165" fontId="0" fillId="0" borderId="21" xfId="0" applyNumberFormat="1" applyBorder="1" applyAlignment="1" applyProtection="1">
      <alignment horizontal="right" vertical="center"/>
      <protection locked="0"/>
    </xf>
    <xf numFmtId="165" fontId="0" fillId="0" borderId="22" xfId="0" applyNumberFormat="1" applyBorder="1" applyAlignment="1" applyProtection="1">
      <alignment horizontal="right" vertical="center"/>
      <protection locked="0"/>
    </xf>
    <xf numFmtId="0" fontId="0" fillId="0" borderId="6" xfId="0" applyBorder="1" applyAlignment="1" applyProtection="1">
      <alignment horizontal="left" vertical="center"/>
    </xf>
    <xf numFmtId="0" fontId="0" fillId="0" borderId="7" xfId="0" applyBorder="1" applyAlignment="1" applyProtection="1">
      <alignment horizontal="left" vertical="center"/>
    </xf>
    <xf numFmtId="0" fontId="0" fillId="0" borderId="8" xfId="0" applyBorder="1" applyAlignment="1" applyProtection="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165" fontId="3" fillId="0" borderId="20" xfId="0" applyNumberFormat="1" applyFont="1" applyBorder="1" applyAlignment="1">
      <alignment horizontal="right" vertical="center"/>
    </xf>
    <xf numFmtId="165" fontId="3" fillId="0" borderId="21" xfId="0" applyNumberFormat="1" applyFont="1" applyBorder="1" applyAlignment="1">
      <alignment horizontal="right" vertical="center"/>
    </xf>
    <xf numFmtId="165" fontId="3" fillId="0" borderId="22" xfId="0" applyNumberFormat="1" applyFont="1" applyBorder="1" applyAlignment="1">
      <alignment horizontal="righ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0" fillId="0" borderId="24" xfId="0" applyBorder="1" applyAlignment="1" applyProtection="1">
      <alignment horizontal="left" vertical="center"/>
      <protection locked="0"/>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23" xfId="0" applyBorder="1" applyAlignment="1">
      <alignment horizontal="left" vertical="center"/>
    </xf>
    <xf numFmtId="0" fontId="0" fillId="0" borderId="25"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165" fontId="0" fillId="0" borderId="6" xfId="0" applyNumberFormat="1" applyBorder="1" applyAlignment="1" applyProtection="1">
      <alignment horizontal="right" vertical="center"/>
      <protection locked="0"/>
    </xf>
    <xf numFmtId="165" fontId="0" fillId="0" borderId="7" xfId="0" applyNumberFormat="1" applyBorder="1" applyAlignment="1" applyProtection="1">
      <alignment horizontal="right" vertical="center"/>
      <protection locked="0"/>
    </xf>
    <xf numFmtId="165" fontId="0" fillId="0" borderId="8" xfId="0" applyNumberFormat="1" applyBorder="1" applyAlignment="1" applyProtection="1">
      <alignment horizontal="right" vertical="center"/>
      <protection locked="0"/>
    </xf>
    <xf numFmtId="165" fontId="0" fillId="0" borderId="23" xfId="0" applyNumberFormat="1" applyBorder="1" applyAlignment="1" applyProtection="1">
      <alignment horizontal="right" vertical="center"/>
      <protection locked="0"/>
    </xf>
    <xf numFmtId="165" fontId="0" fillId="0" borderId="0" xfId="0" applyNumberFormat="1" applyBorder="1" applyAlignment="1" applyProtection="1">
      <alignment horizontal="right" vertical="center"/>
      <protection locked="0"/>
    </xf>
    <xf numFmtId="165" fontId="0" fillId="0" borderId="25" xfId="0" applyNumberFormat="1" applyBorder="1" applyAlignment="1" applyProtection="1">
      <alignment horizontal="right" vertical="center"/>
      <protection locked="0"/>
    </xf>
    <xf numFmtId="165" fontId="0" fillId="0" borderId="9" xfId="0" applyNumberFormat="1" applyBorder="1" applyAlignment="1" applyProtection="1">
      <alignment horizontal="right" vertical="center"/>
      <protection locked="0"/>
    </xf>
    <xf numFmtId="165" fontId="0" fillId="0" borderId="10" xfId="0" applyNumberFormat="1" applyBorder="1" applyAlignment="1" applyProtection="1">
      <alignment horizontal="right" vertical="center"/>
      <protection locked="0"/>
    </xf>
    <xf numFmtId="165" fontId="0" fillId="0" borderId="11" xfId="0" applyNumberFormat="1" applyBorder="1" applyAlignment="1" applyProtection="1">
      <alignment horizontal="right" vertical="center"/>
      <protection locked="0"/>
    </xf>
    <xf numFmtId="0" fontId="2" fillId="2" borderId="9" xfId="0" applyFont="1" applyFill="1" applyBorder="1" applyAlignment="1">
      <alignment horizontal="center" vertical="top" wrapText="1"/>
    </xf>
    <xf numFmtId="0" fontId="2" fillId="2" borderId="10" xfId="0" applyFont="1" applyFill="1" applyBorder="1" applyAlignment="1">
      <alignment horizontal="center" vertical="top"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7" fillId="0" borderId="5" xfId="0" applyFont="1" applyBorder="1" applyAlignment="1">
      <alignment horizontal="left" vertical="center" wrapText="1"/>
    </xf>
    <xf numFmtId="0" fontId="0" fillId="0" borderId="0" xfId="0" applyBorder="1" applyAlignment="1">
      <alignment horizontal="center"/>
    </xf>
    <xf numFmtId="0" fontId="0" fillId="0" borderId="26" xfId="0" applyBorder="1" applyAlignment="1">
      <alignment horizontal="left" vertical="center"/>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6" fillId="0" borderId="5" xfId="0" applyFont="1" applyBorder="1" applyAlignment="1">
      <alignment horizontal="left" vertical="center" wrapText="1"/>
    </xf>
  </cellXfs>
  <cellStyles count="3">
    <cellStyle name="Moneda [0]" xfId="2" builtinId="7"/>
    <cellStyle name="Normal" xfId="0" builtinId="0"/>
    <cellStyle name="Porcentaje"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CALCULO!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238126</xdr:colOff>
      <xdr:row>2</xdr:row>
      <xdr:rowOff>0</xdr:rowOff>
    </xdr:from>
    <xdr:to>
      <xdr:col>9</xdr:col>
      <xdr:colOff>104776</xdr:colOff>
      <xdr:row>4</xdr:row>
      <xdr:rowOff>146787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45833" t="39849" r="45967" b="45696"/>
        <a:stretch/>
      </xdr:blipFill>
      <xdr:spPr>
        <a:xfrm>
          <a:off x="5572126" y="381000"/>
          <a:ext cx="628650" cy="623037"/>
        </a:xfrm>
        <a:prstGeom prst="rect">
          <a:avLst/>
        </a:prstGeom>
      </xdr:spPr>
    </xdr:pic>
    <xdr:clientData/>
  </xdr:twoCellAnchor>
  <xdr:twoCellAnchor>
    <xdr:from>
      <xdr:col>4</xdr:col>
      <xdr:colOff>361950</xdr:colOff>
      <xdr:row>23</xdr:row>
      <xdr:rowOff>104775</xdr:rowOff>
    </xdr:from>
    <xdr:to>
      <xdr:col>6</xdr:col>
      <xdr:colOff>676275</xdr:colOff>
      <xdr:row>25</xdr:row>
      <xdr:rowOff>161925</xdr:rowOff>
    </xdr:to>
    <xdr:sp macro="[1]!Botón1_Haga_clic_en" textlink="">
      <xdr:nvSpPr>
        <xdr:cNvPr id="3" name="8 Rectángulo">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2647950" y="3914775"/>
          <a:ext cx="1838325" cy="438150"/>
        </a:xfrm>
        <a:prstGeom prst="rect">
          <a:avLst/>
        </a:prstGeom>
        <a:solidFill>
          <a:srgbClr val="990033"/>
        </a:solidFill>
        <a:scene3d>
          <a:camera prst="orthographicFront">
            <a:rot lat="0" lon="0" rev="0"/>
          </a:camera>
          <a:lightRig rig="threePt" dir="t">
            <a:rot lat="0" lon="0" rev="1200000"/>
          </a:lightRig>
        </a:scene3d>
        <a:sp3d prstMaterial="dkEdge">
          <a:bevelT w="63500" h="254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285750" marR="0" indent="-285750" algn="ctr"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s-CO" sz="1400" b="1">
              <a:solidFill>
                <a:schemeClr val="lt1"/>
              </a:solidFill>
              <a:latin typeface="+mn-lt"/>
              <a:ea typeface="+mn-ea"/>
              <a:cs typeface="+mn-cs"/>
            </a:rPr>
            <a:t>CALCULAR</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695326</xdr:colOff>
      <xdr:row>0</xdr:row>
      <xdr:rowOff>458137</xdr:rowOff>
    </xdr:from>
    <xdr:to>
      <xdr:col>10</xdr:col>
      <xdr:colOff>427165</xdr:colOff>
      <xdr:row>3</xdr:row>
      <xdr:rowOff>171450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45833" t="39849" r="45967" b="45696"/>
        <a:stretch/>
      </xdr:blipFill>
      <xdr:spPr>
        <a:xfrm>
          <a:off x="5895976" y="77137"/>
          <a:ext cx="652588" cy="646763"/>
        </a:xfrm>
        <a:prstGeom prst="rect">
          <a:avLst/>
        </a:prstGeom>
      </xdr:spPr>
    </xdr:pic>
    <xdr:clientData/>
  </xdr:twoCellAnchor>
  <xdr:twoCellAnchor>
    <xdr:from>
      <xdr:col>4</xdr:col>
      <xdr:colOff>133350</xdr:colOff>
      <xdr:row>82</xdr:row>
      <xdr:rowOff>85724</xdr:rowOff>
    </xdr:from>
    <xdr:to>
      <xdr:col>5</xdr:col>
      <xdr:colOff>133350</xdr:colOff>
      <xdr:row>89</xdr:row>
      <xdr:rowOff>19050</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2228850" y="19983449"/>
          <a:ext cx="800100" cy="12096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s-ES" sz="1100"/>
            <a:t>HUELLA</a:t>
          </a:r>
        </a:p>
      </xdr:txBody>
    </xdr:sp>
    <xdr:clientData/>
  </xdr:twoCellAnchor>
  <xdr:twoCellAnchor>
    <xdr:from>
      <xdr:col>10</xdr:col>
      <xdr:colOff>171450</xdr:colOff>
      <xdr:row>82</xdr:row>
      <xdr:rowOff>95250</xdr:rowOff>
    </xdr:from>
    <xdr:to>
      <xdr:col>11</xdr:col>
      <xdr:colOff>304800</xdr:colOff>
      <xdr:row>89</xdr:row>
      <xdr:rowOff>38100</xdr:rowOff>
    </xdr:to>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6191250" y="19992975"/>
          <a:ext cx="857250" cy="1219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s-ES" sz="1100"/>
            <a:t>HUELLA</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695326</xdr:colOff>
      <xdr:row>0</xdr:row>
      <xdr:rowOff>458137</xdr:rowOff>
    </xdr:from>
    <xdr:to>
      <xdr:col>10</xdr:col>
      <xdr:colOff>528764</xdr:colOff>
      <xdr:row>3</xdr:row>
      <xdr:rowOff>171450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srcRect l="45833" t="39849" r="45967" b="45696"/>
        <a:stretch/>
      </xdr:blipFill>
      <xdr:spPr>
        <a:xfrm>
          <a:off x="6629401" y="458137"/>
          <a:ext cx="652589" cy="646763"/>
        </a:xfrm>
        <a:prstGeom prst="rect">
          <a:avLst/>
        </a:prstGeom>
      </xdr:spPr>
    </xdr:pic>
    <xdr:clientData/>
  </xdr:twoCellAnchor>
  <xdr:twoCellAnchor>
    <xdr:from>
      <xdr:col>4</xdr:col>
      <xdr:colOff>133350</xdr:colOff>
      <xdr:row>70</xdr:row>
      <xdr:rowOff>85724</xdr:rowOff>
    </xdr:from>
    <xdr:to>
      <xdr:col>5</xdr:col>
      <xdr:colOff>133350</xdr:colOff>
      <xdr:row>77</xdr:row>
      <xdr:rowOff>19050</xdr:rowOff>
    </xdr:to>
    <xdr:sp macro="" textlink="">
      <xdr:nvSpPr>
        <xdr:cNvPr id="3" name="CuadroTexto 2">
          <a:extLst>
            <a:ext uri="{FF2B5EF4-FFF2-40B4-BE49-F238E27FC236}">
              <a16:creationId xmlns:a16="http://schemas.microsoft.com/office/drawing/2014/main" id="{00000000-0008-0000-0300-000003000000}"/>
            </a:ext>
          </a:extLst>
        </xdr:cNvPr>
        <xdr:cNvSpPr txBox="1"/>
      </xdr:nvSpPr>
      <xdr:spPr>
        <a:xfrm>
          <a:off x="2228850" y="19983449"/>
          <a:ext cx="800100" cy="12287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s-ES" sz="1100"/>
            <a:t>HUELLA</a:t>
          </a:r>
        </a:p>
      </xdr:txBody>
    </xdr:sp>
    <xdr:clientData/>
  </xdr:twoCellAnchor>
  <xdr:twoCellAnchor>
    <xdr:from>
      <xdr:col>10</xdr:col>
      <xdr:colOff>171450</xdr:colOff>
      <xdr:row>70</xdr:row>
      <xdr:rowOff>95250</xdr:rowOff>
    </xdr:from>
    <xdr:to>
      <xdr:col>11</xdr:col>
      <xdr:colOff>304800</xdr:colOff>
      <xdr:row>77</xdr:row>
      <xdr:rowOff>38100</xdr:rowOff>
    </xdr:to>
    <xdr:sp macro="" textlink="">
      <xdr:nvSpPr>
        <xdr:cNvPr id="4" name="CuadroTexto 3">
          <a:extLst>
            <a:ext uri="{FF2B5EF4-FFF2-40B4-BE49-F238E27FC236}">
              <a16:creationId xmlns:a16="http://schemas.microsoft.com/office/drawing/2014/main" id="{00000000-0008-0000-0300-000004000000}"/>
            </a:ext>
          </a:extLst>
        </xdr:cNvPr>
        <xdr:cNvSpPr txBox="1"/>
      </xdr:nvSpPr>
      <xdr:spPr>
        <a:xfrm>
          <a:off x="6115050" y="19992975"/>
          <a:ext cx="857250" cy="1219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s-ES" sz="1100"/>
            <a:t>HUELLA</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RED%20APOYO%20FINANCIERO\CAPACITACIONES\GUIAS%20DE%20SERVICIO\Cat&#225;logo%20de%20Servicios%20Apoyo%20Financiero%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LINKS"/>
      <sheetName val="DIALOGOS DE SERVICIO LISTADO"/>
      <sheetName val="SOLICITAR ICETEX"/>
      <sheetName val="ICETEX VARIOS"/>
      <sheetName val="DOCUMENTOS ICETEX"/>
      <sheetName val="CHECK LIST ICETEX"/>
      <sheetName val="MONTOS A FINANCIAR ICETEX"/>
      <sheetName val="LEGALIZACION ICETEX"/>
      <sheetName val="RENOVAR ICETEX"/>
      <sheetName val="CREDITO UR"/>
      <sheetName val="SOLICITAR CREDITO UR"/>
      <sheetName val="CREDITO UR LEGALIZAR"/>
      <sheetName val="CHECK LIST CP"/>
      <sheetName val="CREDITO UR RENOVAR"/>
      <sheetName val="BECAS PREGRADO"/>
      <sheetName val="BECAS POSGRADO"/>
      <sheetName val="Devoluciones"/>
      <sheetName val="Financiacion en convenio"/>
      <sheetName val="CERTIFICADOS, RECIBOS Y APLICAC"/>
      <sheetName val="Preguntas Apoyo Financiero"/>
      <sheetName val="SAP"/>
      <sheetName val="Catálogo de Servicios Apoyo Fin"/>
    </sheetNames>
    <definedNames>
      <definedName name="Botón1_Haga_clic_en"/>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J30"/>
  <sheetViews>
    <sheetView showGridLines="0" workbookViewId="0">
      <selection activeCell="E13" sqref="E13:H13"/>
    </sheetView>
  </sheetViews>
  <sheetFormatPr baseColWidth="10" defaultColWidth="11.42578125" defaultRowHeight="15" x14ac:dyDescent="0.25"/>
  <cols>
    <col min="1" max="1" width="1" style="1" customWidth="1"/>
    <col min="2" max="16384" width="11.42578125" style="1"/>
  </cols>
  <sheetData>
    <row r="1" spans="2:10" ht="7.5" customHeight="1" thickBot="1" x14ac:dyDescent="0.3"/>
    <row r="2" spans="2:10" x14ac:dyDescent="0.25">
      <c r="B2" s="10"/>
      <c r="C2" s="11"/>
      <c r="D2" s="11"/>
      <c r="E2" s="11"/>
      <c r="F2" s="11"/>
      <c r="G2" s="11"/>
      <c r="H2" s="11"/>
      <c r="I2" s="11"/>
      <c r="J2" s="12"/>
    </row>
    <row r="3" spans="2:10" ht="18.75" x14ac:dyDescent="0.25">
      <c r="B3" s="13"/>
      <c r="C3" s="79" t="s">
        <v>0</v>
      </c>
      <c r="D3" s="79"/>
      <c r="E3" s="79"/>
      <c r="F3" s="79"/>
      <c r="G3" s="79"/>
      <c r="H3" s="79"/>
      <c r="I3" s="14"/>
      <c r="J3" s="15"/>
    </row>
    <row r="4" spans="2:10" ht="18.75" x14ac:dyDescent="0.25">
      <c r="B4" s="13"/>
      <c r="C4" s="79" t="s">
        <v>263</v>
      </c>
      <c r="D4" s="79"/>
      <c r="E4" s="79"/>
      <c r="F4" s="79"/>
      <c r="G4" s="79"/>
      <c r="H4" s="79"/>
      <c r="I4" s="14"/>
      <c r="J4" s="15"/>
    </row>
    <row r="5" spans="2:10" x14ac:dyDescent="0.25">
      <c r="B5" s="13"/>
      <c r="C5" s="14"/>
      <c r="D5" s="14"/>
      <c r="E5" s="14"/>
      <c r="F5" s="14"/>
      <c r="G5" s="14"/>
      <c r="H5" s="14"/>
      <c r="I5" s="14"/>
      <c r="J5" s="15"/>
    </row>
    <row r="6" spans="2:10" ht="15.75" thickBot="1" x14ac:dyDescent="0.3">
      <c r="B6" s="13"/>
      <c r="C6" s="14"/>
      <c r="D6" s="14"/>
      <c r="E6" s="14"/>
      <c r="F6" s="14"/>
      <c r="G6" s="14"/>
      <c r="H6" s="14"/>
      <c r="I6" s="14"/>
      <c r="J6" s="15"/>
    </row>
    <row r="7" spans="2:10" ht="15.75" thickBot="1" x14ac:dyDescent="0.3">
      <c r="B7" s="13"/>
      <c r="C7" s="14" t="s">
        <v>1</v>
      </c>
      <c r="D7" s="14"/>
      <c r="E7" s="31"/>
      <c r="F7" s="14"/>
      <c r="G7" s="14"/>
      <c r="H7" s="14"/>
      <c r="I7" s="14"/>
      <c r="J7" s="15"/>
    </row>
    <row r="8" spans="2:10" ht="15.75" thickBot="1" x14ac:dyDescent="0.3">
      <c r="B8" s="13"/>
      <c r="C8" s="14"/>
      <c r="D8" s="14"/>
      <c r="E8" s="14"/>
      <c r="F8" s="14"/>
      <c r="G8" s="14"/>
      <c r="H8" s="14"/>
      <c r="I8" s="14"/>
      <c r="J8" s="15"/>
    </row>
    <row r="9" spans="2:10" ht="15.75" thickBot="1" x14ac:dyDescent="0.3">
      <c r="B9" s="13"/>
      <c r="C9" s="14" t="s">
        <v>2</v>
      </c>
      <c r="D9" s="14"/>
      <c r="E9" s="80"/>
      <c r="F9" s="81"/>
      <c r="G9" s="82"/>
      <c r="H9" s="14"/>
      <c r="I9" s="14"/>
      <c r="J9" s="15"/>
    </row>
    <row r="10" spans="2:10" ht="15.75" thickBot="1" x14ac:dyDescent="0.3">
      <c r="B10" s="13"/>
      <c r="C10" s="14"/>
      <c r="D10" s="14"/>
      <c r="E10" s="14"/>
      <c r="F10" s="14"/>
      <c r="G10" s="14"/>
      <c r="H10" s="14"/>
      <c r="I10" s="14"/>
      <c r="J10" s="15"/>
    </row>
    <row r="11" spans="2:10" ht="15.75" thickBot="1" x14ac:dyDescent="0.3">
      <c r="B11" s="13"/>
      <c r="C11" s="14" t="s">
        <v>171</v>
      </c>
      <c r="D11" s="14"/>
      <c r="E11" s="80"/>
      <c r="F11" s="81"/>
      <c r="G11" s="81"/>
      <c r="H11" s="82"/>
      <c r="I11" s="14"/>
      <c r="J11" s="15"/>
    </row>
    <row r="12" spans="2:10" ht="15.75" thickBot="1" x14ac:dyDescent="0.3">
      <c r="B12" s="13"/>
      <c r="C12" s="14"/>
      <c r="D12" s="14"/>
      <c r="E12" s="42"/>
      <c r="F12" s="42"/>
      <c r="G12" s="42"/>
      <c r="H12" s="14"/>
      <c r="I12" s="14"/>
      <c r="J12" s="15"/>
    </row>
    <row r="13" spans="2:10" ht="15.75" thickBot="1" x14ac:dyDescent="0.3">
      <c r="B13" s="13"/>
      <c r="C13" s="14" t="s">
        <v>3</v>
      </c>
      <c r="D13" s="14"/>
      <c r="E13" s="80"/>
      <c r="F13" s="81"/>
      <c r="G13" s="81"/>
      <c r="H13" s="82"/>
      <c r="I13" s="14"/>
      <c r="J13" s="15"/>
    </row>
    <row r="14" spans="2:10" ht="15.75" thickBot="1" x14ac:dyDescent="0.3">
      <c r="B14" s="13"/>
      <c r="C14" s="14"/>
      <c r="D14" s="14"/>
      <c r="E14" s="42"/>
      <c r="F14" s="42"/>
      <c r="G14" s="42"/>
      <c r="H14" s="14"/>
      <c r="I14" s="14"/>
      <c r="J14" s="15"/>
    </row>
    <row r="15" spans="2:10" ht="15.75" thickBot="1" x14ac:dyDescent="0.3">
      <c r="B15" s="13"/>
      <c r="C15" s="14" t="s">
        <v>172</v>
      </c>
      <c r="D15" s="14"/>
      <c r="E15" s="31"/>
      <c r="F15" s="42"/>
      <c r="G15" s="42"/>
      <c r="H15" s="14"/>
      <c r="I15" s="14"/>
      <c r="J15" s="15"/>
    </row>
    <row r="16" spans="2:10" x14ac:dyDescent="0.25">
      <c r="B16" s="13"/>
      <c r="C16" s="14"/>
      <c r="D16" s="14"/>
      <c r="E16" s="14"/>
      <c r="F16" s="14"/>
      <c r="G16" s="14"/>
      <c r="H16" s="14"/>
      <c r="I16" s="14"/>
      <c r="J16" s="15"/>
    </row>
    <row r="17" spans="2:10" x14ac:dyDescent="0.25">
      <c r="B17" s="13"/>
      <c r="C17" s="83" t="s">
        <v>4</v>
      </c>
      <c r="D17" s="83"/>
      <c r="E17" s="83"/>
      <c r="F17" s="83"/>
      <c r="G17" s="83"/>
      <c r="H17" s="83"/>
      <c r="I17" s="83"/>
      <c r="J17" s="15"/>
    </row>
    <row r="18" spans="2:10" ht="15.75" thickBot="1" x14ac:dyDescent="0.3">
      <c r="B18" s="13"/>
      <c r="C18" s="14"/>
      <c r="D18" s="14"/>
      <c r="E18" s="14"/>
      <c r="F18" s="14"/>
      <c r="G18" s="14"/>
      <c r="H18" s="14"/>
      <c r="I18" s="14"/>
      <c r="J18" s="15"/>
    </row>
    <row r="19" spans="2:10" ht="15.75" thickBot="1" x14ac:dyDescent="0.3">
      <c r="B19" s="13"/>
      <c r="C19" s="14" t="s">
        <v>5</v>
      </c>
      <c r="D19" s="14"/>
      <c r="E19" s="32"/>
      <c r="F19" s="14"/>
      <c r="G19" s="14"/>
      <c r="H19" s="14"/>
      <c r="I19" s="27">
        <f>IF(E21="",0,E21/E19)</f>
        <v>0</v>
      </c>
      <c r="J19" s="15"/>
    </row>
    <row r="20" spans="2:10" ht="15.75" thickBot="1" x14ac:dyDescent="0.3">
      <c r="B20" s="13"/>
      <c r="C20" s="14"/>
      <c r="D20" s="14"/>
      <c r="E20" s="14"/>
      <c r="F20" s="14"/>
      <c r="G20" s="14"/>
      <c r="H20" s="14"/>
      <c r="I20" s="28"/>
      <c r="J20" s="15"/>
    </row>
    <row r="21" spans="2:10" ht="15.75" thickBot="1" x14ac:dyDescent="0.3">
      <c r="B21" s="13"/>
      <c r="C21" s="14" t="s">
        <v>16</v>
      </c>
      <c r="D21" s="14"/>
      <c r="E21" s="33"/>
      <c r="F21" s="14"/>
      <c r="G21" s="14"/>
      <c r="H21" s="14"/>
      <c r="I21" s="34"/>
      <c r="J21" s="15"/>
    </row>
    <row r="22" spans="2:10" ht="15.75" thickBot="1" x14ac:dyDescent="0.3">
      <c r="B22" s="13"/>
      <c r="C22" s="14"/>
      <c r="D22" s="14"/>
      <c r="E22" s="19"/>
      <c r="F22" s="14"/>
      <c r="G22" s="14"/>
      <c r="H22" s="14"/>
      <c r="I22" s="14"/>
      <c r="J22" s="15"/>
    </row>
    <row r="23" spans="2:10" ht="15.75" thickBot="1" x14ac:dyDescent="0.3">
      <c r="B23" s="13"/>
      <c r="C23" s="14"/>
      <c r="D23" s="14"/>
      <c r="E23" s="84" t="str">
        <f>+IF(I19&gt;80%,"VALOR FUERA DEL RANGO A FINANCIAR","")</f>
        <v/>
      </c>
      <c r="F23" s="85"/>
      <c r="G23" s="85"/>
      <c r="H23" s="85"/>
      <c r="I23" s="86"/>
      <c r="J23" s="15"/>
    </row>
    <row r="24" spans="2:10" x14ac:dyDescent="0.25">
      <c r="B24" s="13"/>
      <c r="C24" s="14"/>
      <c r="D24" s="14"/>
      <c r="E24" s="14"/>
      <c r="F24" s="14"/>
      <c r="G24" s="14"/>
      <c r="H24" s="14"/>
      <c r="I24" s="14"/>
      <c r="J24" s="15"/>
    </row>
    <row r="25" spans="2:10" x14ac:dyDescent="0.25">
      <c r="B25" s="13"/>
      <c r="C25" s="14"/>
      <c r="D25" s="14"/>
      <c r="E25" s="14"/>
      <c r="F25" s="14"/>
      <c r="G25" s="14"/>
      <c r="H25" s="14"/>
      <c r="I25" s="14"/>
      <c r="J25" s="15"/>
    </row>
    <row r="26" spans="2:10" x14ac:dyDescent="0.25">
      <c r="B26" s="13"/>
      <c r="C26" s="14"/>
      <c r="D26" s="14"/>
      <c r="E26" s="14"/>
      <c r="F26" s="14"/>
      <c r="G26" s="14"/>
      <c r="H26" s="14"/>
      <c r="I26" s="14"/>
      <c r="J26" s="15"/>
    </row>
    <row r="27" spans="2:10" ht="15.75" thickBot="1" x14ac:dyDescent="0.3">
      <c r="B27" s="16"/>
      <c r="C27" s="17"/>
      <c r="D27" s="17"/>
      <c r="E27" s="17"/>
      <c r="F27" s="17"/>
      <c r="G27" s="17"/>
      <c r="H27" s="17"/>
      <c r="I27" s="17"/>
      <c r="J27" s="18"/>
    </row>
    <row r="29" spans="2:10" ht="21" x14ac:dyDescent="0.25">
      <c r="B29" s="73" t="s">
        <v>166</v>
      </c>
      <c r="C29" s="74"/>
      <c r="D29" s="74"/>
      <c r="E29" s="74"/>
      <c r="F29" s="74"/>
      <c r="G29" s="74"/>
      <c r="H29" s="74"/>
      <c r="I29" s="74"/>
      <c r="J29" s="75"/>
    </row>
    <row r="30" spans="2:10" ht="96.95" customHeight="1" x14ac:dyDescent="0.25">
      <c r="B30" s="76" t="s">
        <v>259</v>
      </c>
      <c r="C30" s="77"/>
      <c r="D30" s="77"/>
      <c r="E30" s="77"/>
      <c r="F30" s="77"/>
      <c r="G30" s="77"/>
      <c r="H30" s="77"/>
      <c r="I30" s="77"/>
      <c r="J30" s="78"/>
    </row>
  </sheetData>
  <sheetProtection algorithmName="SHA-512" hashValue="PNd7CeAjtQaqc81GluxweKLC47p0QvZMLyN6WEEHOjoy1H334VsuixZVFiBzXc4+c5INOtjQ0nV1vJGegm6ZZQ==" saltValue="zWgQRftgTKh6ppYLBkiuUw==" spinCount="100000" sheet="1" objects="1" scenarios="1"/>
  <dataConsolidate>
    <dataRefs count="1">
      <dataRef ref="E4:E97" sheet="Hoja1"/>
    </dataRefs>
  </dataConsolidate>
  <customSheetViews>
    <customSheetView guid="{899078C3-A726-4718-A992-AD82510725CC}" showGridLines="0" showRowCol="0" topLeftCell="A7">
      <selection activeCell="I18" sqref="I18"/>
      <pageMargins left="0" right="0" top="0" bottom="0" header="0" footer="0"/>
      <printOptions horizontalCentered="1" verticalCentered="1"/>
      <pageSetup scale="90" orientation="portrait" r:id="rId1"/>
    </customSheetView>
  </customSheetViews>
  <mergeCells count="9">
    <mergeCell ref="B29:J29"/>
    <mergeCell ref="B30:J30"/>
    <mergeCell ref="C3:H3"/>
    <mergeCell ref="C4:H4"/>
    <mergeCell ref="E9:G9"/>
    <mergeCell ref="C17:I17"/>
    <mergeCell ref="E11:H11"/>
    <mergeCell ref="E13:H13"/>
    <mergeCell ref="E23:I23"/>
  </mergeCells>
  <dataValidations count="2">
    <dataValidation type="whole" operator="lessThanOrEqual" allowBlank="1" showInputMessage="1" showErrorMessage="1" errorTitle="Error valor ingresado" error="Error valor ingresado" sqref="E21" xr:uid="{00000000-0002-0000-0000-000000000000}">
      <formula1>E19</formula1>
    </dataValidation>
    <dataValidation type="whole" allowBlank="1" showInputMessage="1" showErrorMessage="1" errorTitle="Error valor ingresado" error="Error valor ingresado" sqref="E19" xr:uid="{00000000-0002-0000-0000-000001000000}">
      <formula1>0</formula1>
      <formula2>9.99999999999999E+39</formula2>
    </dataValidation>
  </dataValidations>
  <printOptions horizontalCentered="1" verticalCentered="1"/>
  <pageMargins left="0" right="0" top="0" bottom="0" header="0" footer="0"/>
  <pageSetup scale="90" orientation="portrait" r:id="rId2"/>
  <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2000000}">
          <x14:formula1>
            <xm:f>Información!$B$2:$B$3</xm:f>
          </x14:formula1>
          <xm:sqref>I21</xm:sqref>
        </x14:dataValidation>
        <x14:dataValidation type="list" allowBlank="1" showInputMessage="1" showErrorMessage="1" xr:uid="{00000000-0002-0000-0000-000003000000}">
          <x14:formula1>
            <xm:f>Información!$A$1:$A$4</xm:f>
          </x14:formula1>
          <xm:sqref>I22</xm:sqref>
        </x14:dataValidation>
        <x14:dataValidation type="list" allowBlank="1" showInputMessage="1" showErrorMessage="1" xr:uid="{00000000-0002-0000-0000-000004000000}">
          <x14:formula1>
            <xm:f>Hoja1!$K$4:$K$7</xm:f>
          </x14:formula1>
          <xm:sqref>E15</xm:sqref>
        </x14:dataValidation>
        <x14:dataValidation type="list" allowBlank="1" showInputMessage="1" showErrorMessage="1" xr:uid="{00000000-0002-0000-0000-000005000000}">
          <x14:formula1>
            <xm:f>Hoja1!$E$1:$E$134</xm:f>
          </x14:formula1>
          <xm:sqref>E13:H13</xm:sqref>
        </x14:dataValidation>
        <x14:dataValidation type="list" allowBlank="1" showInputMessage="1" showErrorMessage="1" xr:uid="{00000000-0002-0000-0000-000006000000}">
          <x14:formula1>
            <xm:f>Hoja1!$C$4:$C$6</xm:f>
          </x14:formula1>
          <xm:sqref>E11:H11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0"/>
  <sheetViews>
    <sheetView showGridLines="0" tabSelected="1" zoomScale="80" zoomScaleNormal="80" workbookViewId="0">
      <selection activeCell="F14" sqref="F14"/>
    </sheetView>
  </sheetViews>
  <sheetFormatPr baseColWidth="10" defaultColWidth="0" defaultRowHeight="15" x14ac:dyDescent="0.25"/>
  <cols>
    <col min="1" max="1" width="1.42578125" style="1" customWidth="1"/>
    <col min="2" max="2" width="7.42578125" style="1" customWidth="1"/>
    <col min="3" max="3" width="9.85546875" style="1" customWidth="1"/>
    <col min="4" max="4" width="12.7109375" style="1" customWidth="1"/>
    <col min="5" max="5" width="12" style="1" customWidth="1"/>
    <col min="6" max="6" width="12.5703125" style="1" bestFit="1" customWidth="1"/>
    <col min="7" max="7" width="1.7109375" style="1" customWidth="1"/>
    <col min="8" max="8" width="12.7109375" style="1" customWidth="1"/>
    <col min="9" max="9" width="11.42578125" style="1" customWidth="1"/>
    <col min="10" max="10" width="13.7109375" style="1" customWidth="1"/>
    <col min="11" max="12" width="16.7109375" style="1" bestFit="1" customWidth="1"/>
    <col min="13" max="13" width="1.140625" style="1" customWidth="1"/>
    <col min="14" max="16384" width="11.42578125" style="1" hidden="1"/>
  </cols>
  <sheetData>
    <row r="1" spans="2:12" ht="6" customHeight="1" x14ac:dyDescent="0.25"/>
    <row r="2" spans="2:12" ht="18.75" x14ac:dyDescent="0.25">
      <c r="C2" s="105" t="s">
        <v>260</v>
      </c>
      <c r="D2" s="105"/>
      <c r="E2" s="105"/>
      <c r="F2" s="105"/>
      <c r="G2" s="105"/>
      <c r="H2" s="105"/>
      <c r="I2" s="105"/>
    </row>
    <row r="3" spans="2:12" ht="18.75" x14ac:dyDescent="0.25">
      <c r="C3" s="105" t="s">
        <v>262</v>
      </c>
      <c r="D3" s="105"/>
      <c r="E3" s="105"/>
      <c r="F3" s="105"/>
      <c r="G3" s="105"/>
      <c r="H3" s="105"/>
      <c r="I3" s="105"/>
    </row>
    <row r="4" spans="2:12" x14ac:dyDescent="0.25">
      <c r="B4" s="1" t="s">
        <v>11</v>
      </c>
    </row>
    <row r="5" spans="2:12" x14ac:dyDescent="0.25">
      <c r="B5" s="106">
        <f>Simulador!E9</f>
        <v>0</v>
      </c>
      <c r="C5" s="106"/>
      <c r="D5" s="106"/>
      <c r="E5" s="106"/>
      <c r="F5" s="106"/>
      <c r="G5" s="106"/>
      <c r="H5" s="106"/>
      <c r="J5" s="1" t="s">
        <v>12</v>
      </c>
      <c r="L5" s="8">
        <f ca="1">TODAY()</f>
        <v>45246</v>
      </c>
    </row>
    <row r="6" spans="2:12" x14ac:dyDescent="0.25">
      <c r="B6" s="106">
        <f>Simulador!E7</f>
        <v>0</v>
      </c>
      <c r="C6" s="106"/>
      <c r="D6" s="106"/>
      <c r="E6" s="106"/>
      <c r="F6" s="106"/>
      <c r="G6" s="106"/>
      <c r="H6" s="106"/>
      <c r="L6" s="8"/>
    </row>
    <row r="7" spans="2:12" x14ac:dyDescent="0.25">
      <c r="B7" s="106">
        <f>+Simulador!E13</f>
        <v>0</v>
      </c>
      <c r="C7" s="106"/>
      <c r="D7" s="106"/>
      <c r="E7" s="106"/>
      <c r="F7" s="106"/>
      <c r="G7" s="106"/>
      <c r="H7" s="106"/>
    </row>
    <row r="8" spans="2:12" ht="6.75" customHeight="1" x14ac:dyDescent="0.25">
      <c r="B8" s="52"/>
    </row>
    <row r="9" spans="2:12" x14ac:dyDescent="0.25">
      <c r="B9" s="52" t="s">
        <v>62</v>
      </c>
      <c r="F9" s="2">
        <f>Simulador!I21</f>
        <v>0</v>
      </c>
      <c r="H9" s="104"/>
      <c r="I9" s="104"/>
    </row>
    <row r="10" spans="2:12" x14ac:dyDescent="0.25">
      <c r="B10" s="52" t="s">
        <v>13</v>
      </c>
      <c r="F10" s="20">
        <f>Simulador!E19</f>
        <v>0</v>
      </c>
    </row>
    <row r="11" spans="2:12" x14ac:dyDescent="0.25">
      <c r="B11" s="52" t="s">
        <v>14</v>
      </c>
      <c r="F11" s="20">
        <f>Simulador!E21</f>
        <v>0</v>
      </c>
      <c r="I11" s="30"/>
      <c r="J11" s="30"/>
    </row>
    <row r="12" spans="2:12" x14ac:dyDescent="0.25">
      <c r="B12" s="52" t="s">
        <v>15</v>
      </c>
      <c r="F12" s="9">
        <f>Simulador!I19</f>
        <v>0</v>
      </c>
      <c r="K12" s="46"/>
    </row>
    <row r="13" spans="2:12" x14ac:dyDescent="0.25">
      <c r="B13" s="52" t="s">
        <v>177</v>
      </c>
      <c r="F13" s="50">
        <v>0.01</v>
      </c>
    </row>
    <row r="14" spans="2:12" x14ac:dyDescent="0.25">
      <c r="B14" s="56"/>
      <c r="F14" s="50"/>
    </row>
    <row r="15" spans="2:12" ht="22.5" customHeight="1" x14ac:dyDescent="0.25">
      <c r="B15" s="96" t="s">
        <v>185</v>
      </c>
      <c r="C15" s="96"/>
      <c r="D15" s="96"/>
      <c r="E15" s="96"/>
      <c r="F15" s="96"/>
      <c r="H15" s="96"/>
      <c r="I15" s="96"/>
      <c r="J15" s="96"/>
      <c r="K15" s="96"/>
      <c r="L15" s="96"/>
    </row>
    <row r="16" spans="2:12" ht="30" x14ac:dyDescent="0.25">
      <c r="B16" s="4" t="s">
        <v>6</v>
      </c>
      <c r="C16" s="4" t="s">
        <v>7</v>
      </c>
      <c r="D16" s="4" t="s">
        <v>8</v>
      </c>
      <c r="E16" s="4" t="s">
        <v>10</v>
      </c>
      <c r="F16" s="4" t="s">
        <v>9</v>
      </c>
      <c r="H16" s="4" t="s">
        <v>264</v>
      </c>
    </row>
    <row r="17" spans="2:12" x14ac:dyDescent="0.25">
      <c r="B17" s="40">
        <v>0</v>
      </c>
      <c r="C17" s="29"/>
      <c r="D17" s="26"/>
      <c r="E17" s="26"/>
      <c r="F17" s="26"/>
      <c r="H17" s="57">
        <f>+F11/2</f>
        <v>0</v>
      </c>
    </row>
    <row r="18" spans="2:12" ht="18.75" customHeight="1" x14ac:dyDescent="0.25">
      <c r="B18" s="40">
        <v>1</v>
      </c>
      <c r="C18" s="29">
        <f ca="1">L5+31</f>
        <v>45277</v>
      </c>
      <c r="D18" s="26">
        <f>($F$11*50%)/5</f>
        <v>0</v>
      </c>
      <c r="E18" s="26">
        <f>+H17*$F$13</f>
        <v>0</v>
      </c>
      <c r="F18" s="26">
        <f>D18+E18</f>
        <v>0</v>
      </c>
      <c r="H18" s="57">
        <f>+H17-D18</f>
        <v>0</v>
      </c>
    </row>
    <row r="19" spans="2:12" ht="18.75" customHeight="1" x14ac:dyDescent="0.25">
      <c r="B19" s="41">
        <v>2</v>
      </c>
      <c r="C19" s="29">
        <f ca="1">C18+31</f>
        <v>45308</v>
      </c>
      <c r="D19" s="26">
        <f>($F$11*50%)/5</f>
        <v>0</v>
      </c>
      <c r="E19" s="26">
        <f>+H18*$F$13</f>
        <v>0</v>
      </c>
      <c r="F19" s="26">
        <f>D19+E19</f>
        <v>0</v>
      </c>
      <c r="H19" s="57">
        <f t="shared" ref="H19:H22" si="0">+H18-D19</f>
        <v>0</v>
      </c>
    </row>
    <row r="20" spans="2:12" ht="18.75" customHeight="1" x14ac:dyDescent="0.25">
      <c r="B20" s="41">
        <v>3</v>
      </c>
      <c r="C20" s="29">
        <f ca="1">C19+31</f>
        <v>45339</v>
      </c>
      <c r="D20" s="26">
        <f>($F$11*50%)/5</f>
        <v>0</v>
      </c>
      <c r="E20" s="26">
        <f>+H19*$F$13</f>
        <v>0</v>
      </c>
      <c r="F20" s="26">
        <f>D20+E20</f>
        <v>0</v>
      </c>
      <c r="H20" s="57">
        <f t="shared" si="0"/>
        <v>0</v>
      </c>
    </row>
    <row r="21" spans="2:12" ht="18.75" customHeight="1" x14ac:dyDescent="0.25">
      <c r="B21" s="41">
        <v>4</v>
      </c>
      <c r="C21" s="29">
        <f ca="1">C20+31</f>
        <v>45370</v>
      </c>
      <c r="D21" s="26">
        <f>($F$11*50%)/5</f>
        <v>0</v>
      </c>
      <c r="E21" s="26">
        <f>+H20*$F$13</f>
        <v>0</v>
      </c>
      <c r="F21" s="26">
        <f>D21+E21</f>
        <v>0</v>
      </c>
      <c r="H21" s="57">
        <f t="shared" si="0"/>
        <v>0</v>
      </c>
      <c r="I21" s="44"/>
      <c r="J21" s="45"/>
      <c r="K21" s="45"/>
      <c r="L21" s="45"/>
    </row>
    <row r="22" spans="2:12" ht="18.75" customHeight="1" x14ac:dyDescent="0.25">
      <c r="B22" s="41">
        <v>5</v>
      </c>
      <c r="C22" s="29">
        <f ca="1">C21+31</f>
        <v>45401</v>
      </c>
      <c r="D22" s="26">
        <f>($F$11*50%)/5</f>
        <v>0</v>
      </c>
      <c r="E22" s="26">
        <f>+H21*$F$13</f>
        <v>0</v>
      </c>
      <c r="F22" s="26">
        <f>D22+E22</f>
        <v>0</v>
      </c>
      <c r="H22" s="57">
        <f t="shared" si="0"/>
        <v>0</v>
      </c>
      <c r="I22" s="44"/>
      <c r="J22" s="45"/>
      <c r="K22" s="45"/>
      <c r="L22" s="45"/>
    </row>
    <row r="23" spans="2:12" ht="18.75" customHeight="1" x14ac:dyDescent="0.25">
      <c r="H23" s="28"/>
      <c r="I23" s="44"/>
      <c r="J23" s="45"/>
      <c r="K23" s="45"/>
      <c r="L23" s="45"/>
    </row>
    <row r="24" spans="2:12" ht="18.75" customHeight="1" x14ac:dyDescent="0.25">
      <c r="B24" s="103" t="s">
        <v>186</v>
      </c>
      <c r="C24" s="103"/>
      <c r="D24" s="103"/>
      <c r="E24" s="103"/>
      <c r="F24" s="103"/>
      <c r="H24" s="28"/>
      <c r="I24" s="44"/>
      <c r="J24" s="63" t="s">
        <v>265</v>
      </c>
      <c r="K24" s="63"/>
      <c r="L24" s="63"/>
    </row>
    <row r="25" spans="2:12" ht="18.75" customHeight="1" x14ac:dyDescent="0.25">
      <c r="B25" s="103" t="s">
        <v>269</v>
      </c>
      <c r="C25" s="103"/>
      <c r="D25" s="103"/>
      <c r="E25" s="103"/>
      <c r="F25" s="103"/>
      <c r="G25" s="103"/>
      <c r="H25" s="103"/>
      <c r="I25" s="44"/>
      <c r="J25" s="63"/>
      <c r="K25" s="63"/>
      <c r="L25" s="63"/>
    </row>
    <row r="26" spans="2:12" ht="30" x14ac:dyDescent="0.25">
      <c r="B26" s="4" t="s">
        <v>6</v>
      </c>
      <c r="C26" s="4" t="s">
        <v>7</v>
      </c>
      <c r="D26" s="4" t="s">
        <v>8</v>
      </c>
      <c r="E26" s="4" t="s">
        <v>10</v>
      </c>
      <c r="F26" s="4" t="s">
        <v>9</v>
      </c>
      <c r="H26" s="4" t="s">
        <v>264</v>
      </c>
      <c r="I26" s="44"/>
      <c r="J26" s="4" t="s">
        <v>267</v>
      </c>
      <c r="K26" s="4" t="s">
        <v>268</v>
      </c>
      <c r="L26" s="4" t="s">
        <v>266</v>
      </c>
    </row>
    <row r="27" spans="2:12" s="60" customFormat="1" x14ac:dyDescent="0.25">
      <c r="B27" s="59">
        <v>0</v>
      </c>
      <c r="C27" s="59"/>
      <c r="D27" s="59"/>
      <c r="E27" s="59"/>
      <c r="F27" s="59"/>
      <c r="H27" s="61">
        <f>+F11/2</f>
        <v>0</v>
      </c>
      <c r="I27" s="62"/>
      <c r="J27" s="65">
        <f t="shared" ref="J27:J32" si="1">+F17</f>
        <v>0</v>
      </c>
      <c r="K27" s="64">
        <f>+F27</f>
        <v>0</v>
      </c>
      <c r="L27" s="61">
        <f>+K27+J27</f>
        <v>0</v>
      </c>
    </row>
    <row r="28" spans="2:12" ht="18.75" customHeight="1" x14ac:dyDescent="0.25">
      <c r="B28" s="40">
        <v>1</v>
      </c>
      <c r="C28" s="29">
        <f ca="1">+C18</f>
        <v>45277</v>
      </c>
      <c r="D28" s="26">
        <f>+IF(B28&gt;11,H27,0)</f>
        <v>0</v>
      </c>
      <c r="E28" s="26">
        <f>+H27*$F$13</f>
        <v>0</v>
      </c>
      <c r="F28" s="26">
        <f t="shared" ref="F28:F41" si="2">D28+E28</f>
        <v>0</v>
      </c>
      <c r="H28" s="57">
        <f>+H27-D28</f>
        <v>0</v>
      </c>
      <c r="I28" s="44"/>
      <c r="J28" s="65">
        <f t="shared" si="1"/>
        <v>0</v>
      </c>
      <c r="K28" s="64">
        <f t="shared" ref="K28:K41" si="3">+F28</f>
        <v>0</v>
      </c>
      <c r="L28" s="61">
        <f t="shared" ref="L28:L40" si="4">+K28+J28</f>
        <v>0</v>
      </c>
    </row>
    <row r="29" spans="2:12" ht="18.75" customHeight="1" x14ac:dyDescent="0.25">
      <c r="B29" s="41">
        <v>2</v>
      </c>
      <c r="C29" s="29">
        <f ca="1">+C28+31</f>
        <v>45308</v>
      </c>
      <c r="D29" s="26">
        <f t="shared" ref="D29:D38" si="5">+IF(B29&gt;11,H28,0)</f>
        <v>0</v>
      </c>
      <c r="E29" s="26">
        <f>+H28*$F$13</f>
        <v>0</v>
      </c>
      <c r="F29" s="26">
        <f t="shared" si="2"/>
        <v>0</v>
      </c>
      <c r="H29" s="57">
        <f t="shared" ref="H29:H41" si="6">+H28-D29</f>
        <v>0</v>
      </c>
      <c r="I29" s="44"/>
      <c r="J29" s="65">
        <f t="shared" si="1"/>
        <v>0</v>
      </c>
      <c r="K29" s="64">
        <f t="shared" si="3"/>
        <v>0</v>
      </c>
      <c r="L29" s="61">
        <f t="shared" si="4"/>
        <v>0</v>
      </c>
    </row>
    <row r="30" spans="2:12" ht="18.75" customHeight="1" x14ac:dyDescent="0.25">
      <c r="B30" s="41">
        <v>3</v>
      </c>
      <c r="C30" s="29">
        <f t="shared" ref="C30:C41" ca="1" si="7">+C29+31</f>
        <v>45339</v>
      </c>
      <c r="D30" s="26">
        <f t="shared" si="5"/>
        <v>0</v>
      </c>
      <c r="E30" s="26">
        <f>+H29*$F$13</f>
        <v>0</v>
      </c>
      <c r="F30" s="26">
        <f t="shared" si="2"/>
        <v>0</v>
      </c>
      <c r="H30" s="57">
        <f t="shared" si="6"/>
        <v>0</v>
      </c>
      <c r="I30" s="44"/>
      <c r="J30" s="65">
        <f t="shared" si="1"/>
        <v>0</v>
      </c>
      <c r="K30" s="64">
        <f t="shared" si="3"/>
        <v>0</v>
      </c>
      <c r="L30" s="61">
        <f t="shared" si="4"/>
        <v>0</v>
      </c>
    </row>
    <row r="31" spans="2:12" ht="18.75" customHeight="1" x14ac:dyDescent="0.25">
      <c r="B31" s="41">
        <f>+B30+1</f>
        <v>4</v>
      </c>
      <c r="C31" s="29">
        <f t="shared" ca="1" si="7"/>
        <v>45370</v>
      </c>
      <c r="D31" s="26">
        <f t="shared" si="5"/>
        <v>0</v>
      </c>
      <c r="E31" s="26">
        <f>+H30*$F$13</f>
        <v>0</v>
      </c>
      <c r="F31" s="26">
        <f t="shared" si="2"/>
        <v>0</v>
      </c>
      <c r="H31" s="57">
        <f t="shared" si="6"/>
        <v>0</v>
      </c>
      <c r="I31" s="44"/>
      <c r="J31" s="65">
        <f t="shared" si="1"/>
        <v>0</v>
      </c>
      <c r="K31" s="64">
        <f t="shared" si="3"/>
        <v>0</v>
      </c>
      <c r="L31" s="61">
        <f t="shared" si="4"/>
        <v>0</v>
      </c>
    </row>
    <row r="32" spans="2:12" ht="18.75" customHeight="1" x14ac:dyDescent="0.25">
      <c r="B32" s="41">
        <f t="shared" ref="B32:B38" si="8">+B31+1</f>
        <v>5</v>
      </c>
      <c r="C32" s="29">
        <f t="shared" ca="1" si="7"/>
        <v>45401</v>
      </c>
      <c r="D32" s="26">
        <f t="shared" si="5"/>
        <v>0</v>
      </c>
      <c r="E32" s="26">
        <f>+H31*$F$13</f>
        <v>0</v>
      </c>
      <c r="F32" s="26">
        <f t="shared" si="2"/>
        <v>0</v>
      </c>
      <c r="H32" s="57">
        <f t="shared" si="6"/>
        <v>0</v>
      </c>
      <c r="I32" s="44"/>
      <c r="J32" s="65">
        <f t="shared" si="1"/>
        <v>0</v>
      </c>
      <c r="K32" s="64">
        <f t="shared" si="3"/>
        <v>0</v>
      </c>
      <c r="L32" s="61">
        <f t="shared" si="4"/>
        <v>0</v>
      </c>
    </row>
    <row r="33" spans="2:12" ht="18.75" customHeight="1" x14ac:dyDescent="0.25">
      <c r="B33" s="41">
        <f t="shared" si="8"/>
        <v>6</v>
      </c>
      <c r="C33" s="29">
        <f t="shared" ca="1" si="7"/>
        <v>45432</v>
      </c>
      <c r="D33" s="26">
        <f t="shared" si="5"/>
        <v>0</v>
      </c>
      <c r="E33" s="26">
        <f t="shared" ref="E33:E41" si="9">+H32*$F$13</f>
        <v>0</v>
      </c>
      <c r="F33" s="26">
        <f t="shared" si="2"/>
        <v>0</v>
      </c>
      <c r="H33" s="57">
        <f t="shared" si="6"/>
        <v>0</v>
      </c>
      <c r="I33" s="44"/>
      <c r="J33" s="65">
        <v>0</v>
      </c>
      <c r="K33" s="64">
        <f t="shared" si="3"/>
        <v>0</v>
      </c>
      <c r="L33" s="61">
        <f t="shared" si="4"/>
        <v>0</v>
      </c>
    </row>
    <row r="34" spans="2:12" ht="18.75" customHeight="1" x14ac:dyDescent="0.25">
      <c r="B34" s="41">
        <f t="shared" si="8"/>
        <v>7</v>
      </c>
      <c r="C34" s="29">
        <f t="shared" ca="1" si="7"/>
        <v>45463</v>
      </c>
      <c r="D34" s="26">
        <f t="shared" si="5"/>
        <v>0</v>
      </c>
      <c r="E34" s="26">
        <f t="shared" si="9"/>
        <v>0</v>
      </c>
      <c r="F34" s="26">
        <f t="shared" si="2"/>
        <v>0</v>
      </c>
      <c r="H34" s="57">
        <f t="shared" si="6"/>
        <v>0</v>
      </c>
      <c r="I34" s="44"/>
      <c r="J34" s="65">
        <v>0</v>
      </c>
      <c r="K34" s="64">
        <f t="shared" si="3"/>
        <v>0</v>
      </c>
      <c r="L34" s="61">
        <f t="shared" si="4"/>
        <v>0</v>
      </c>
    </row>
    <row r="35" spans="2:12" ht="18.75" customHeight="1" x14ac:dyDescent="0.25">
      <c r="B35" s="41">
        <f t="shared" si="8"/>
        <v>8</v>
      </c>
      <c r="C35" s="29">
        <f t="shared" ca="1" si="7"/>
        <v>45494</v>
      </c>
      <c r="D35" s="26">
        <f t="shared" si="5"/>
        <v>0</v>
      </c>
      <c r="E35" s="26">
        <f t="shared" si="9"/>
        <v>0</v>
      </c>
      <c r="F35" s="26">
        <f t="shared" si="2"/>
        <v>0</v>
      </c>
      <c r="H35" s="57">
        <f t="shared" si="6"/>
        <v>0</v>
      </c>
      <c r="I35" s="44"/>
      <c r="J35" s="65">
        <v>0</v>
      </c>
      <c r="K35" s="64">
        <f t="shared" si="3"/>
        <v>0</v>
      </c>
      <c r="L35" s="61">
        <f t="shared" si="4"/>
        <v>0</v>
      </c>
    </row>
    <row r="36" spans="2:12" ht="18.75" customHeight="1" x14ac:dyDescent="0.25">
      <c r="B36" s="41">
        <f t="shared" si="8"/>
        <v>9</v>
      </c>
      <c r="C36" s="29">
        <f t="shared" ca="1" si="7"/>
        <v>45525</v>
      </c>
      <c r="D36" s="26">
        <f t="shared" si="5"/>
        <v>0</v>
      </c>
      <c r="E36" s="26">
        <f t="shared" si="9"/>
        <v>0</v>
      </c>
      <c r="F36" s="26">
        <f t="shared" si="2"/>
        <v>0</v>
      </c>
      <c r="H36" s="57">
        <f t="shared" si="6"/>
        <v>0</v>
      </c>
      <c r="I36" s="44"/>
      <c r="J36" s="65">
        <v>0</v>
      </c>
      <c r="K36" s="64">
        <f t="shared" si="3"/>
        <v>0</v>
      </c>
      <c r="L36" s="61">
        <f t="shared" si="4"/>
        <v>0</v>
      </c>
    </row>
    <row r="37" spans="2:12" ht="18.75" customHeight="1" x14ac:dyDescent="0.25">
      <c r="B37" s="41">
        <f t="shared" si="8"/>
        <v>10</v>
      </c>
      <c r="C37" s="29">
        <f t="shared" ca="1" si="7"/>
        <v>45556</v>
      </c>
      <c r="D37" s="26">
        <f t="shared" si="5"/>
        <v>0</v>
      </c>
      <c r="E37" s="26">
        <f t="shared" si="9"/>
        <v>0</v>
      </c>
      <c r="F37" s="26">
        <f t="shared" si="2"/>
        <v>0</v>
      </c>
      <c r="H37" s="57">
        <f t="shared" si="6"/>
        <v>0</v>
      </c>
      <c r="I37" s="44"/>
      <c r="J37" s="65">
        <v>0</v>
      </c>
      <c r="K37" s="64">
        <f t="shared" si="3"/>
        <v>0</v>
      </c>
      <c r="L37" s="61">
        <f t="shared" si="4"/>
        <v>0</v>
      </c>
    </row>
    <row r="38" spans="2:12" ht="18.75" customHeight="1" x14ac:dyDescent="0.25">
      <c r="B38" s="41">
        <f t="shared" si="8"/>
        <v>11</v>
      </c>
      <c r="C38" s="29">
        <f t="shared" ca="1" si="7"/>
        <v>45587</v>
      </c>
      <c r="D38" s="26">
        <f t="shared" si="5"/>
        <v>0</v>
      </c>
      <c r="E38" s="26">
        <f t="shared" si="9"/>
        <v>0</v>
      </c>
      <c r="F38" s="26">
        <f t="shared" si="2"/>
        <v>0</v>
      </c>
      <c r="H38" s="57">
        <f t="shared" si="6"/>
        <v>0</v>
      </c>
      <c r="I38" s="44"/>
      <c r="J38" s="65">
        <v>0</v>
      </c>
      <c r="K38" s="64">
        <f t="shared" si="3"/>
        <v>0</v>
      </c>
      <c r="L38" s="61">
        <f t="shared" si="4"/>
        <v>0</v>
      </c>
    </row>
    <row r="39" spans="2:12" ht="18.75" customHeight="1" x14ac:dyDescent="0.25">
      <c r="B39" s="66" t="s">
        <v>143</v>
      </c>
      <c r="C39" s="67">
        <f t="shared" ca="1" si="7"/>
        <v>45618</v>
      </c>
      <c r="D39" s="68">
        <f>+H27/3</f>
        <v>0</v>
      </c>
      <c r="E39" s="68">
        <f t="shared" si="9"/>
        <v>0</v>
      </c>
      <c r="F39" s="68">
        <f t="shared" si="2"/>
        <v>0</v>
      </c>
      <c r="H39" s="69">
        <f>+H38-D39</f>
        <v>0</v>
      </c>
      <c r="I39" s="44"/>
      <c r="J39" s="70">
        <v>0</v>
      </c>
      <c r="K39" s="71">
        <f t="shared" si="3"/>
        <v>0</v>
      </c>
      <c r="L39" s="58">
        <f t="shared" si="4"/>
        <v>0</v>
      </c>
    </row>
    <row r="40" spans="2:12" ht="18.75" customHeight="1" x14ac:dyDescent="0.25">
      <c r="B40" s="66" t="s">
        <v>142</v>
      </c>
      <c r="C40" s="67">
        <f t="shared" ca="1" si="7"/>
        <v>45649</v>
      </c>
      <c r="D40" s="68">
        <f t="shared" ref="D40:D41" si="10">+H28/3</f>
        <v>0</v>
      </c>
      <c r="E40" s="68">
        <f t="shared" si="9"/>
        <v>0</v>
      </c>
      <c r="F40" s="68">
        <f t="shared" si="2"/>
        <v>0</v>
      </c>
      <c r="H40" s="69">
        <f t="shared" si="6"/>
        <v>0</v>
      </c>
      <c r="I40" s="44"/>
      <c r="J40" s="70">
        <v>0</v>
      </c>
      <c r="K40" s="71">
        <f t="shared" si="3"/>
        <v>0</v>
      </c>
      <c r="L40" s="58">
        <f t="shared" si="4"/>
        <v>0</v>
      </c>
    </row>
    <row r="41" spans="2:12" ht="18.75" customHeight="1" x14ac:dyDescent="0.25">
      <c r="B41" s="66" t="s">
        <v>165</v>
      </c>
      <c r="C41" s="67">
        <f t="shared" ca="1" si="7"/>
        <v>45680</v>
      </c>
      <c r="D41" s="68">
        <f t="shared" si="10"/>
        <v>0</v>
      </c>
      <c r="E41" s="68">
        <f t="shared" si="9"/>
        <v>0</v>
      </c>
      <c r="F41" s="68">
        <f t="shared" si="2"/>
        <v>0</v>
      </c>
      <c r="H41" s="69">
        <f t="shared" si="6"/>
        <v>0</v>
      </c>
      <c r="I41" s="44"/>
      <c r="J41" s="70">
        <v>0</v>
      </c>
      <c r="K41" s="71">
        <f t="shared" si="3"/>
        <v>0</v>
      </c>
      <c r="L41" s="58">
        <f t="shared" ref="L41" si="11">+K41+J41</f>
        <v>0</v>
      </c>
    </row>
    <row r="42" spans="2:12" ht="18.75" customHeight="1" x14ac:dyDescent="0.25">
      <c r="B42" s="102" t="s">
        <v>270</v>
      </c>
      <c r="C42" s="102"/>
      <c r="D42" s="102"/>
      <c r="E42" s="102"/>
      <c r="F42" s="102"/>
      <c r="G42" s="102"/>
      <c r="H42" s="102"/>
      <c r="I42" s="102"/>
      <c r="J42" s="102"/>
      <c r="K42" s="102"/>
      <c r="L42" s="102"/>
    </row>
    <row r="43" spans="2:12" ht="18.75" customHeight="1" x14ac:dyDescent="0.25">
      <c r="B43" s="102"/>
      <c r="C43" s="102"/>
      <c r="D43" s="102"/>
      <c r="E43" s="102"/>
      <c r="F43" s="102"/>
      <c r="G43" s="102"/>
      <c r="H43" s="102"/>
      <c r="I43" s="102"/>
      <c r="J43" s="102"/>
      <c r="K43" s="102"/>
      <c r="L43" s="102"/>
    </row>
    <row r="44" spans="2:12" ht="18.75" customHeight="1" x14ac:dyDescent="0.25">
      <c r="B44" s="102"/>
      <c r="C44" s="102"/>
      <c r="D44" s="102"/>
      <c r="E44" s="102"/>
      <c r="F44" s="102"/>
      <c r="G44" s="102"/>
      <c r="H44" s="102"/>
      <c r="I44" s="102"/>
      <c r="J44" s="102"/>
      <c r="K44" s="102"/>
      <c r="L44" s="102"/>
    </row>
    <row r="45" spans="2:12" ht="18.75" customHeight="1" x14ac:dyDescent="0.25">
      <c r="B45" s="102"/>
      <c r="C45" s="102"/>
      <c r="D45" s="102"/>
      <c r="E45" s="102"/>
      <c r="F45" s="102"/>
      <c r="G45" s="102"/>
      <c r="H45" s="102"/>
      <c r="I45" s="102"/>
      <c r="J45" s="102"/>
      <c r="K45" s="102"/>
      <c r="L45" s="102"/>
    </row>
    <row r="46" spans="2:12" ht="19.5" customHeight="1" x14ac:dyDescent="0.25">
      <c r="B46" s="102"/>
      <c r="C46" s="102"/>
      <c r="D46" s="102"/>
      <c r="E46" s="102"/>
      <c r="F46" s="102"/>
      <c r="G46" s="102"/>
      <c r="H46" s="102"/>
      <c r="I46" s="102"/>
      <c r="J46" s="102"/>
      <c r="K46" s="102"/>
      <c r="L46" s="102"/>
    </row>
    <row r="47" spans="2:12" ht="19.5" customHeight="1" x14ac:dyDescent="0.25">
      <c r="B47" s="102"/>
      <c r="C47" s="102"/>
      <c r="D47" s="102"/>
      <c r="E47" s="102"/>
      <c r="F47" s="102"/>
      <c r="G47" s="102"/>
      <c r="H47" s="102"/>
      <c r="I47" s="102"/>
      <c r="J47" s="102"/>
      <c r="K47" s="102"/>
      <c r="L47" s="102"/>
    </row>
    <row r="48" spans="2:12" ht="19.5" customHeight="1" x14ac:dyDescent="0.25">
      <c r="B48" s="102"/>
      <c r="C48" s="102"/>
      <c r="D48" s="102"/>
      <c r="E48" s="102"/>
      <c r="F48" s="102"/>
      <c r="G48" s="102"/>
      <c r="H48" s="102"/>
      <c r="I48" s="102"/>
      <c r="J48" s="102"/>
      <c r="K48" s="102"/>
      <c r="L48" s="102"/>
    </row>
    <row r="49" spans="2:12" ht="19.5" customHeight="1" x14ac:dyDescent="0.25">
      <c r="B49" s="53"/>
      <c r="C49" s="53"/>
      <c r="D49" s="53"/>
      <c r="E49" s="53"/>
      <c r="F49" s="53"/>
      <c r="H49" s="28"/>
      <c r="I49" s="44"/>
      <c r="J49" s="45"/>
      <c r="K49" s="45"/>
      <c r="L49" s="45"/>
    </row>
    <row r="50" spans="2:12" ht="9" customHeight="1" thickBot="1" x14ac:dyDescent="0.3">
      <c r="E50" s="14"/>
      <c r="F50" s="24"/>
      <c r="G50" s="14"/>
      <c r="H50" s="14"/>
      <c r="I50" s="14"/>
    </row>
    <row r="51" spans="2:12" ht="18.75" customHeight="1" thickBot="1" x14ac:dyDescent="0.3">
      <c r="B51" s="97" t="s">
        <v>55</v>
      </c>
      <c r="C51" s="97"/>
      <c r="D51" s="97"/>
      <c r="E51" s="51" t="s">
        <v>56</v>
      </c>
      <c r="F51" s="34"/>
      <c r="G51" s="42"/>
      <c r="H51" s="98" t="s">
        <v>57</v>
      </c>
      <c r="I51" s="99"/>
      <c r="J51" s="34"/>
      <c r="K51" s="42"/>
      <c r="L51" s="14"/>
    </row>
    <row r="52" spans="2:12" ht="6" customHeight="1" x14ac:dyDescent="0.25"/>
    <row r="53" spans="2:12" ht="15" customHeight="1" x14ac:dyDescent="0.25">
      <c r="B53" s="100" t="s">
        <v>184</v>
      </c>
      <c r="C53" s="101"/>
      <c r="D53" s="101"/>
      <c r="E53" s="101"/>
      <c r="F53" s="101"/>
      <c r="G53" s="101"/>
      <c r="H53" s="101"/>
      <c r="I53" s="101"/>
      <c r="J53" s="101"/>
      <c r="K53" s="101"/>
      <c r="L53" s="101"/>
    </row>
    <row r="54" spans="2:12" x14ac:dyDescent="0.25">
      <c r="B54" s="87" t="s">
        <v>18</v>
      </c>
      <c r="C54" s="88"/>
      <c r="D54" s="88"/>
      <c r="E54" s="89"/>
      <c r="F54" s="90"/>
      <c r="G54" s="90"/>
      <c r="H54" s="90"/>
      <c r="I54" s="90"/>
      <c r="J54" s="90"/>
      <c r="K54" s="90"/>
      <c r="L54" s="91"/>
    </row>
    <row r="55" spans="2:12" x14ac:dyDescent="0.25">
      <c r="B55" s="87" t="s">
        <v>19</v>
      </c>
      <c r="C55" s="88"/>
      <c r="D55" s="88"/>
      <c r="E55" s="89"/>
      <c r="F55" s="90"/>
      <c r="G55" s="91"/>
      <c r="H55" s="87" t="s">
        <v>20</v>
      </c>
      <c r="I55" s="92"/>
      <c r="J55" s="93"/>
      <c r="K55" s="94"/>
      <c r="L55" s="95"/>
    </row>
    <row r="56" spans="2:12" x14ac:dyDescent="0.25">
      <c r="B56" s="87" t="s">
        <v>178</v>
      </c>
      <c r="C56" s="88"/>
      <c r="D56" s="88"/>
      <c r="E56" s="89"/>
      <c r="F56" s="90"/>
      <c r="G56" s="91"/>
      <c r="H56" s="87" t="s">
        <v>191</v>
      </c>
      <c r="I56" s="92"/>
      <c r="J56" s="93"/>
      <c r="K56" s="94"/>
      <c r="L56" s="95"/>
    </row>
    <row r="57" spans="2:12" x14ac:dyDescent="0.25">
      <c r="B57" s="87" t="s">
        <v>179</v>
      </c>
      <c r="C57" s="88"/>
      <c r="D57" s="88"/>
      <c r="E57" s="89"/>
      <c r="F57" s="90"/>
      <c r="G57" s="91"/>
      <c r="H57" s="87" t="s">
        <v>24</v>
      </c>
      <c r="I57" s="92"/>
      <c r="J57" s="93"/>
      <c r="K57" s="94"/>
      <c r="L57" s="95"/>
    </row>
    <row r="58" spans="2:12" x14ac:dyDescent="0.25">
      <c r="B58" s="87" t="s">
        <v>180</v>
      </c>
      <c r="C58" s="88"/>
      <c r="D58" s="88"/>
      <c r="E58" s="89"/>
      <c r="F58" s="90"/>
      <c r="G58" s="91"/>
      <c r="H58" s="87" t="s">
        <v>27</v>
      </c>
      <c r="I58" s="92"/>
      <c r="J58" s="107"/>
      <c r="K58" s="107"/>
      <c r="L58" s="107"/>
    </row>
    <row r="59" spans="2:12" x14ac:dyDescent="0.25">
      <c r="B59" s="21" t="s">
        <v>54</v>
      </c>
      <c r="C59" s="22"/>
      <c r="D59" s="22"/>
      <c r="E59" s="14" t="s">
        <v>53</v>
      </c>
      <c r="F59" s="43"/>
      <c r="G59" s="14"/>
      <c r="H59" s="22" t="s">
        <v>28</v>
      </c>
      <c r="I59" s="14"/>
      <c r="J59" s="43"/>
      <c r="K59" s="42"/>
      <c r="L59" s="14"/>
    </row>
    <row r="60" spans="2:12" ht="27" customHeight="1" x14ac:dyDescent="0.25">
      <c r="B60" s="108" t="s">
        <v>29</v>
      </c>
      <c r="C60" s="109"/>
      <c r="D60" s="109"/>
      <c r="E60" s="89"/>
      <c r="F60" s="90"/>
      <c r="G60" s="91"/>
      <c r="H60" s="110" t="s">
        <v>187</v>
      </c>
      <c r="I60" s="110"/>
      <c r="J60" s="111"/>
      <c r="K60" s="111"/>
      <c r="L60" s="111"/>
    </row>
    <row r="61" spans="2:12" x14ac:dyDescent="0.25">
      <c r="B61" s="87" t="s">
        <v>183</v>
      </c>
      <c r="C61" s="92"/>
      <c r="D61" s="47"/>
      <c r="E61" s="3" t="s">
        <v>24</v>
      </c>
      <c r="F61" s="112"/>
      <c r="G61" s="113"/>
      <c r="H61" s="114"/>
      <c r="I61" s="35" t="s">
        <v>58</v>
      </c>
      <c r="J61" s="93"/>
      <c r="K61" s="94"/>
      <c r="L61" s="95"/>
    </row>
    <row r="62" spans="2:12" ht="15" customHeight="1" x14ac:dyDescent="0.25">
      <c r="B62" s="100" t="s">
        <v>32</v>
      </c>
      <c r="C62" s="101"/>
      <c r="D62" s="101"/>
      <c r="E62" s="101"/>
      <c r="F62" s="101"/>
      <c r="G62" s="101"/>
      <c r="H62" s="101"/>
      <c r="I62" s="101"/>
      <c r="J62" s="101"/>
      <c r="K62" s="101"/>
      <c r="L62" s="101"/>
    </row>
    <row r="63" spans="2:12" x14ac:dyDescent="0.25">
      <c r="B63" s="115" t="s">
        <v>33</v>
      </c>
      <c r="C63" s="116"/>
      <c r="D63" s="117"/>
      <c r="E63" s="115" t="s">
        <v>188</v>
      </c>
      <c r="F63" s="116"/>
      <c r="G63" s="116"/>
      <c r="H63" s="117"/>
      <c r="I63" s="118" t="s">
        <v>35</v>
      </c>
      <c r="J63" s="118"/>
      <c r="K63" s="118"/>
      <c r="L63" s="118"/>
    </row>
    <row r="64" spans="2:12" x14ac:dyDescent="0.25">
      <c r="B64" s="93"/>
      <c r="C64" s="94"/>
      <c r="D64" s="95"/>
      <c r="E64" s="89"/>
      <c r="F64" s="90"/>
      <c r="G64" s="90"/>
      <c r="H64" s="91"/>
      <c r="I64" s="119"/>
      <c r="J64" s="119"/>
      <c r="K64" s="119"/>
      <c r="L64" s="119"/>
    </row>
    <row r="65" spans="2:12" x14ac:dyDescent="0.25">
      <c r="B65" s="93"/>
      <c r="C65" s="94"/>
      <c r="D65" s="95"/>
      <c r="E65" s="89"/>
      <c r="F65" s="90"/>
      <c r="G65" s="90"/>
      <c r="H65" s="91"/>
      <c r="I65" s="119"/>
      <c r="J65" s="119"/>
      <c r="K65" s="119"/>
      <c r="L65" s="119"/>
    </row>
    <row r="66" spans="2:12" x14ac:dyDescent="0.25">
      <c r="B66" s="120" t="s">
        <v>36</v>
      </c>
      <c r="C66" s="121"/>
      <c r="D66" s="121"/>
      <c r="E66" s="121"/>
      <c r="F66" s="121"/>
      <c r="G66" s="122"/>
      <c r="H66" s="123" t="s">
        <v>37</v>
      </c>
      <c r="I66" s="123"/>
      <c r="J66" s="123"/>
      <c r="K66" s="123"/>
      <c r="L66" s="123"/>
    </row>
    <row r="67" spans="2:12" ht="18.75" customHeight="1" x14ac:dyDescent="0.25">
      <c r="B67" s="87" t="s">
        <v>38</v>
      </c>
      <c r="C67" s="88"/>
      <c r="D67" s="92"/>
      <c r="E67" s="125"/>
      <c r="F67" s="126"/>
      <c r="G67" s="127"/>
      <c r="H67" s="87" t="s">
        <v>41</v>
      </c>
      <c r="I67" s="88"/>
      <c r="J67" s="88"/>
      <c r="K67" s="124"/>
      <c r="L67" s="124"/>
    </row>
    <row r="68" spans="2:12" ht="18.75" customHeight="1" x14ac:dyDescent="0.25">
      <c r="B68" s="87" t="s">
        <v>39</v>
      </c>
      <c r="C68" s="88"/>
      <c r="D68" s="92"/>
      <c r="E68" s="125"/>
      <c r="F68" s="126"/>
      <c r="G68" s="127"/>
      <c r="H68" s="87" t="s">
        <v>42</v>
      </c>
      <c r="I68" s="88"/>
      <c r="J68" s="88"/>
      <c r="K68" s="124"/>
      <c r="L68" s="124"/>
    </row>
    <row r="69" spans="2:12" ht="18.75" customHeight="1" x14ac:dyDescent="0.25">
      <c r="B69" s="141" t="s">
        <v>40</v>
      </c>
      <c r="C69" s="142"/>
      <c r="D69" s="143"/>
      <c r="E69" s="149"/>
      <c r="F69" s="150"/>
      <c r="G69" s="151"/>
      <c r="H69" s="87" t="s">
        <v>182</v>
      </c>
      <c r="I69" s="88"/>
      <c r="J69" s="88"/>
      <c r="K69" s="124"/>
      <c r="L69" s="124"/>
    </row>
    <row r="70" spans="2:12" ht="18.75" customHeight="1" x14ac:dyDescent="0.25">
      <c r="B70" s="144"/>
      <c r="C70" s="97"/>
      <c r="D70" s="145"/>
      <c r="E70" s="152"/>
      <c r="F70" s="153"/>
      <c r="G70" s="154"/>
      <c r="H70" s="87" t="s">
        <v>189</v>
      </c>
      <c r="I70" s="88"/>
      <c r="J70" s="88"/>
      <c r="K70" s="124"/>
      <c r="L70" s="124"/>
    </row>
    <row r="71" spans="2:12" ht="18.75" customHeight="1" x14ac:dyDescent="0.25">
      <c r="B71" s="146"/>
      <c r="C71" s="147"/>
      <c r="D71" s="148"/>
      <c r="E71" s="155"/>
      <c r="F71" s="156"/>
      <c r="G71" s="157"/>
      <c r="H71" s="87" t="s">
        <v>45</v>
      </c>
      <c r="I71" s="88"/>
      <c r="J71" s="88"/>
      <c r="K71" s="124"/>
      <c r="L71" s="124"/>
    </row>
    <row r="72" spans="2:12" ht="18.75" customHeight="1" x14ac:dyDescent="0.25">
      <c r="B72" s="131" t="s">
        <v>46</v>
      </c>
      <c r="C72" s="132"/>
      <c r="D72" s="133"/>
      <c r="E72" s="134">
        <f>SUM(E67:G71)</f>
        <v>0</v>
      </c>
      <c r="F72" s="135"/>
      <c r="G72" s="136"/>
      <c r="H72" s="137" t="s">
        <v>46</v>
      </c>
      <c r="I72" s="138"/>
      <c r="J72" s="139"/>
      <c r="K72" s="134">
        <f>SUM(K67:L71)</f>
        <v>0</v>
      </c>
      <c r="L72" s="136"/>
    </row>
    <row r="73" spans="2:12" ht="38.25" customHeight="1" x14ac:dyDescent="0.25">
      <c r="B73" s="100" t="s">
        <v>190</v>
      </c>
      <c r="C73" s="101"/>
      <c r="D73" s="101"/>
      <c r="E73" s="101"/>
      <c r="F73" s="101"/>
      <c r="G73" s="101"/>
      <c r="H73" s="101"/>
      <c r="I73" s="101"/>
      <c r="J73" s="101"/>
      <c r="K73" s="101"/>
      <c r="L73" s="101"/>
    </row>
    <row r="74" spans="2:12" ht="18.75" customHeight="1" x14ac:dyDescent="0.25">
      <c r="B74" s="21" t="s">
        <v>178</v>
      </c>
      <c r="C74" s="3"/>
      <c r="D74" s="3"/>
      <c r="E74" s="89"/>
      <c r="F74" s="90"/>
      <c r="G74" s="91"/>
      <c r="H74" s="3" t="s">
        <v>22</v>
      </c>
      <c r="I74" s="111"/>
      <c r="J74" s="111"/>
      <c r="K74" s="111"/>
      <c r="L74" s="111"/>
    </row>
    <row r="75" spans="2:12" ht="18.75" customHeight="1" x14ac:dyDescent="0.25">
      <c r="B75" s="21" t="s">
        <v>179</v>
      </c>
      <c r="C75" s="3"/>
      <c r="D75" s="3"/>
      <c r="E75" s="89"/>
      <c r="F75" s="90"/>
      <c r="G75" s="91"/>
      <c r="H75" s="38" t="s">
        <v>24</v>
      </c>
      <c r="I75" s="140"/>
      <c r="J75" s="140"/>
      <c r="K75" s="140"/>
      <c r="L75" s="140"/>
    </row>
    <row r="76" spans="2:12" ht="17.25" customHeight="1" x14ac:dyDescent="0.25">
      <c r="B76" s="128" t="s">
        <v>181</v>
      </c>
      <c r="C76" s="129"/>
      <c r="D76" s="129"/>
      <c r="E76" s="129"/>
      <c r="F76" s="129"/>
      <c r="G76" s="130"/>
      <c r="H76" s="87" t="s">
        <v>191</v>
      </c>
      <c r="I76" s="92"/>
      <c r="J76" s="54"/>
      <c r="K76" s="54"/>
      <c r="L76" s="55"/>
    </row>
    <row r="77" spans="2:12" ht="18" customHeight="1" x14ac:dyDescent="0.25">
      <c r="B77" s="100" t="s">
        <v>192</v>
      </c>
      <c r="C77" s="101"/>
      <c r="D77" s="101"/>
      <c r="E77" s="101"/>
      <c r="F77" s="101"/>
      <c r="G77" s="101"/>
      <c r="H77" s="101"/>
      <c r="I77" s="101"/>
      <c r="J77" s="101"/>
      <c r="K77" s="101"/>
      <c r="L77" s="101"/>
    </row>
    <row r="78" spans="2:12" ht="70.5" customHeight="1" x14ac:dyDescent="0.25">
      <c r="B78" s="165" t="s">
        <v>324</v>
      </c>
      <c r="C78" s="166"/>
      <c r="D78" s="166"/>
      <c r="E78" s="166"/>
      <c r="F78" s="166"/>
      <c r="G78" s="166"/>
      <c r="H78" s="166"/>
      <c r="I78" s="166"/>
      <c r="J78" s="166"/>
      <c r="K78" s="166"/>
      <c r="L78" s="167"/>
    </row>
    <row r="79" spans="2:12" ht="126.6" customHeight="1" x14ac:dyDescent="0.25">
      <c r="B79" s="165" t="s">
        <v>193</v>
      </c>
      <c r="C79" s="166"/>
      <c r="D79" s="166"/>
      <c r="E79" s="166"/>
      <c r="F79" s="166"/>
      <c r="G79" s="166"/>
      <c r="H79" s="166"/>
      <c r="I79" s="166"/>
      <c r="J79" s="166"/>
      <c r="K79" s="166"/>
      <c r="L79" s="167"/>
    </row>
    <row r="80" spans="2:12" ht="195.6" customHeight="1" x14ac:dyDescent="0.25">
      <c r="B80" s="165" t="s">
        <v>194</v>
      </c>
      <c r="C80" s="166"/>
      <c r="D80" s="166"/>
      <c r="E80" s="166"/>
      <c r="F80" s="166"/>
      <c r="G80" s="166"/>
      <c r="H80" s="166"/>
      <c r="I80" s="166"/>
      <c r="J80" s="166"/>
      <c r="K80" s="166"/>
      <c r="L80" s="167"/>
    </row>
    <row r="81" spans="2:12" ht="188.1" customHeight="1" x14ac:dyDescent="0.25">
      <c r="B81" s="165" t="s">
        <v>195</v>
      </c>
      <c r="C81" s="166"/>
      <c r="D81" s="166"/>
      <c r="E81" s="166"/>
      <c r="F81" s="166"/>
      <c r="G81" s="166"/>
      <c r="H81" s="166"/>
      <c r="I81" s="166"/>
      <c r="J81" s="166"/>
      <c r="K81" s="166"/>
      <c r="L81" s="167"/>
    </row>
    <row r="82" spans="2:12" ht="302.10000000000002" customHeight="1" x14ac:dyDescent="0.25">
      <c r="B82" s="165" t="s">
        <v>196</v>
      </c>
      <c r="C82" s="166"/>
      <c r="D82" s="166"/>
      <c r="E82" s="166"/>
      <c r="F82" s="166"/>
      <c r="G82" s="166"/>
      <c r="H82" s="166"/>
      <c r="I82" s="166"/>
      <c r="J82" s="166"/>
      <c r="K82" s="166"/>
      <c r="L82" s="167"/>
    </row>
    <row r="83" spans="2:12" ht="9.75" customHeight="1" x14ac:dyDescent="0.25">
      <c r="B83" s="36"/>
      <c r="C83" s="37"/>
      <c r="D83" s="37"/>
      <c r="E83" s="37"/>
      <c r="F83" s="37"/>
      <c r="G83" s="37"/>
      <c r="H83" s="37"/>
      <c r="I83" s="37"/>
      <c r="J83" s="37"/>
      <c r="K83" s="37"/>
      <c r="L83" s="37"/>
    </row>
    <row r="84" spans="2:12" x14ac:dyDescent="0.25">
      <c r="B84" s="1" t="s">
        <v>48</v>
      </c>
    </row>
    <row r="85" spans="2:12" x14ac:dyDescent="0.25">
      <c r="F85" s="163"/>
      <c r="L85" s="163"/>
    </row>
    <row r="86" spans="2:12" x14ac:dyDescent="0.25">
      <c r="F86" s="163"/>
      <c r="L86" s="163"/>
    </row>
    <row r="87" spans="2:12" x14ac:dyDescent="0.25">
      <c r="F87" s="163"/>
      <c r="L87" s="163"/>
    </row>
    <row r="89" spans="2:12" ht="15.75" thickBot="1" x14ac:dyDescent="0.3">
      <c r="B89" s="164"/>
      <c r="C89" s="164"/>
      <c r="D89" s="164"/>
      <c r="H89" s="164"/>
      <c r="I89" s="164"/>
      <c r="J89" s="164"/>
    </row>
    <row r="90" spans="2:12" ht="15.75" thickTop="1" x14ac:dyDescent="0.25">
      <c r="B90" s="1" t="s">
        <v>49</v>
      </c>
      <c r="C90" s="49"/>
      <c r="D90" s="49"/>
      <c r="H90" s="1" t="s">
        <v>50</v>
      </c>
      <c r="I90" s="49"/>
      <c r="J90" s="49"/>
    </row>
    <row r="91" spans="2:12" x14ac:dyDescent="0.25">
      <c r="B91" s="48" t="s">
        <v>51</v>
      </c>
      <c r="C91" s="49"/>
      <c r="D91" s="49"/>
      <c r="H91" s="48" t="s">
        <v>51</v>
      </c>
      <c r="I91" s="49"/>
      <c r="J91" s="49"/>
    </row>
    <row r="92" spans="2:12" x14ac:dyDescent="0.25">
      <c r="B92" s="48"/>
      <c r="C92" s="49"/>
      <c r="D92" s="49"/>
      <c r="H92" s="48"/>
      <c r="I92" s="49"/>
      <c r="J92" s="49"/>
    </row>
    <row r="93" spans="2:12" x14ac:dyDescent="0.25">
      <c r="B93" s="48"/>
      <c r="C93" s="49"/>
      <c r="D93" s="49"/>
      <c r="H93" s="48"/>
      <c r="I93" s="49"/>
      <c r="J93" s="49"/>
    </row>
    <row r="94" spans="2:12" ht="6" customHeight="1" x14ac:dyDescent="0.25"/>
    <row r="95" spans="2:12" ht="15" customHeight="1" x14ac:dyDescent="0.25">
      <c r="B95" s="158" t="s">
        <v>170</v>
      </c>
      <c r="C95" s="159"/>
      <c r="D95" s="159"/>
      <c r="E95" s="159"/>
      <c r="F95" s="159"/>
      <c r="G95" s="159"/>
      <c r="H95" s="159"/>
      <c r="I95" s="159"/>
      <c r="J95" s="159"/>
      <c r="K95" s="159"/>
      <c r="L95" s="159"/>
    </row>
    <row r="96" spans="2:12" x14ac:dyDescent="0.25">
      <c r="B96" s="23" t="s">
        <v>52</v>
      </c>
      <c r="C96" s="5"/>
      <c r="D96" s="5"/>
      <c r="E96" s="5"/>
      <c r="F96" s="5"/>
      <c r="G96" s="5"/>
      <c r="H96" s="5"/>
      <c r="I96" s="5"/>
      <c r="J96" s="5"/>
      <c r="K96" s="5"/>
      <c r="L96" s="6"/>
    </row>
    <row r="97" spans="2:12" ht="61.5" customHeight="1" x14ac:dyDescent="0.25">
      <c r="B97" s="146"/>
      <c r="C97" s="147"/>
      <c r="D97" s="147"/>
      <c r="E97" s="147"/>
      <c r="F97" s="147"/>
      <c r="G97" s="147"/>
      <c r="H97" s="147"/>
      <c r="I97" s="147"/>
      <c r="J97" s="147"/>
      <c r="K97" s="147"/>
      <c r="L97" s="148"/>
    </row>
    <row r="99" spans="2:12" ht="15" customHeight="1" x14ac:dyDescent="0.25">
      <c r="B99" s="160" t="s">
        <v>59</v>
      </c>
      <c r="C99" s="161"/>
      <c r="D99" s="161"/>
      <c r="E99" s="161"/>
      <c r="F99" s="161"/>
      <c r="G99" s="161"/>
      <c r="H99" s="161"/>
      <c r="I99" s="161"/>
      <c r="J99" s="161"/>
      <c r="K99" s="161"/>
      <c r="L99" s="161"/>
    </row>
    <row r="100" spans="2:12" ht="126" customHeight="1" x14ac:dyDescent="0.25">
      <c r="B100" s="162" t="s">
        <v>261</v>
      </c>
      <c r="C100" s="162"/>
      <c r="D100" s="162"/>
      <c r="E100" s="162"/>
      <c r="F100" s="162"/>
      <c r="G100" s="162"/>
      <c r="H100" s="162"/>
      <c r="I100" s="162"/>
      <c r="J100" s="162"/>
      <c r="K100" s="162"/>
      <c r="L100" s="162"/>
    </row>
  </sheetData>
  <sheetProtection algorithmName="SHA-512" hashValue="QQQ37Wzu4VuxuJ0oCEojEOd7iMwXGuL43p3Wr1icy2pkACjJvdauQfg/s9bmlA0yjopvA7ZQ6KhULyckqRLX2g==" saltValue="Fm2yFf7OJoaa9K04Y0VJ9g==" spinCount="100000" sheet="1" objects="1" scenarios="1"/>
  <dataConsolidate function="stdDev"/>
  <mergeCells count="92">
    <mergeCell ref="B95:L95"/>
    <mergeCell ref="B97:L97"/>
    <mergeCell ref="B99:L99"/>
    <mergeCell ref="B100:L100"/>
    <mergeCell ref="B77:L77"/>
    <mergeCell ref="F85:F87"/>
    <mergeCell ref="L85:L87"/>
    <mergeCell ref="B89:D89"/>
    <mergeCell ref="H89:J89"/>
    <mergeCell ref="B78:L78"/>
    <mergeCell ref="B79:L79"/>
    <mergeCell ref="B80:L80"/>
    <mergeCell ref="B81:L81"/>
    <mergeCell ref="B82:L82"/>
    <mergeCell ref="B76:G76"/>
    <mergeCell ref="H71:J71"/>
    <mergeCell ref="K71:L71"/>
    <mergeCell ref="B72:D72"/>
    <mergeCell ref="E72:G72"/>
    <mergeCell ref="H72:J72"/>
    <mergeCell ref="K72:L72"/>
    <mergeCell ref="B73:L73"/>
    <mergeCell ref="E74:G74"/>
    <mergeCell ref="I74:L74"/>
    <mergeCell ref="E75:G75"/>
    <mergeCell ref="I75:L75"/>
    <mergeCell ref="B69:D71"/>
    <mergeCell ref="E69:G71"/>
    <mergeCell ref="H69:J69"/>
    <mergeCell ref="B66:G66"/>
    <mergeCell ref="H66:L66"/>
    <mergeCell ref="K69:L69"/>
    <mergeCell ref="H70:J70"/>
    <mergeCell ref="K70:L70"/>
    <mergeCell ref="B67:D67"/>
    <mergeCell ref="E67:G67"/>
    <mergeCell ref="H67:J67"/>
    <mergeCell ref="K67:L67"/>
    <mergeCell ref="B68:D68"/>
    <mergeCell ref="E68:G68"/>
    <mergeCell ref="H68:J68"/>
    <mergeCell ref="K68:L68"/>
    <mergeCell ref="B64:D64"/>
    <mergeCell ref="E64:H64"/>
    <mergeCell ref="I64:L64"/>
    <mergeCell ref="B65:D65"/>
    <mergeCell ref="E65:H65"/>
    <mergeCell ref="I65:L65"/>
    <mergeCell ref="B61:C61"/>
    <mergeCell ref="F61:H61"/>
    <mergeCell ref="J61:L61"/>
    <mergeCell ref="B62:L62"/>
    <mergeCell ref="B63:D63"/>
    <mergeCell ref="E63:H63"/>
    <mergeCell ref="I63:L63"/>
    <mergeCell ref="E58:G58"/>
    <mergeCell ref="H58:I58"/>
    <mergeCell ref="J58:L58"/>
    <mergeCell ref="B60:D60"/>
    <mergeCell ref="E60:G60"/>
    <mergeCell ref="H60:I60"/>
    <mergeCell ref="J60:L60"/>
    <mergeCell ref="H9:I9"/>
    <mergeCell ref="C2:I2"/>
    <mergeCell ref="C3:I3"/>
    <mergeCell ref="B5:H5"/>
    <mergeCell ref="B6:H6"/>
    <mergeCell ref="B7:H7"/>
    <mergeCell ref="B15:F15"/>
    <mergeCell ref="H15:L15"/>
    <mergeCell ref="B51:D51"/>
    <mergeCell ref="H51:I51"/>
    <mergeCell ref="B53:L53"/>
    <mergeCell ref="B42:L48"/>
    <mergeCell ref="B25:H25"/>
    <mergeCell ref="B24:F24"/>
    <mergeCell ref="B54:D54"/>
    <mergeCell ref="E54:L54"/>
    <mergeCell ref="B55:D55"/>
    <mergeCell ref="H76:I76"/>
    <mergeCell ref="E55:G55"/>
    <mergeCell ref="H55:I55"/>
    <mergeCell ref="J55:L55"/>
    <mergeCell ref="B56:D56"/>
    <mergeCell ref="E56:G56"/>
    <mergeCell ref="H56:I56"/>
    <mergeCell ref="J56:L56"/>
    <mergeCell ref="B57:D57"/>
    <mergeCell ref="E57:G57"/>
    <mergeCell ref="H57:I57"/>
    <mergeCell ref="J57:L57"/>
    <mergeCell ref="B58:D58"/>
  </mergeCells>
  <printOptions horizontalCentered="1" verticalCentered="1"/>
  <pageMargins left="0" right="0" top="0.39370078740157483" bottom="0.39370078740157483" header="0" footer="0"/>
  <pageSetup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34"/>
  <sheetViews>
    <sheetView showGridLines="0" topLeftCell="A107" workbookViewId="0">
      <selection activeCell="E10" sqref="E10"/>
    </sheetView>
  </sheetViews>
  <sheetFormatPr baseColWidth="10" defaultRowHeight="15" x14ac:dyDescent="0.25"/>
  <cols>
    <col min="5" max="5" width="13.85546875" customWidth="1"/>
  </cols>
  <sheetData>
    <row r="1" spans="1:11" x14ac:dyDescent="0.25">
      <c r="E1" s="1" t="s">
        <v>288</v>
      </c>
    </row>
    <row r="2" spans="1:11" x14ac:dyDescent="0.25">
      <c r="E2" t="s">
        <v>289</v>
      </c>
    </row>
    <row r="3" spans="1:11" x14ac:dyDescent="0.25">
      <c r="A3" t="s">
        <v>172</v>
      </c>
      <c r="C3" t="s">
        <v>173</v>
      </c>
      <c r="E3" t="s">
        <v>277</v>
      </c>
      <c r="K3" t="s">
        <v>172</v>
      </c>
    </row>
    <row r="4" spans="1:11" x14ac:dyDescent="0.25">
      <c r="A4">
        <v>1</v>
      </c>
      <c r="C4" t="s">
        <v>174</v>
      </c>
      <c r="E4" t="s">
        <v>271</v>
      </c>
      <c r="K4">
        <v>1</v>
      </c>
    </row>
    <row r="5" spans="1:11" x14ac:dyDescent="0.25">
      <c r="A5">
        <v>2</v>
      </c>
      <c r="C5" t="s">
        <v>175</v>
      </c>
      <c r="E5" t="s">
        <v>278</v>
      </c>
      <c r="K5">
        <v>2</v>
      </c>
    </row>
    <row r="6" spans="1:11" x14ac:dyDescent="0.25">
      <c r="A6">
        <v>3</v>
      </c>
      <c r="C6" t="s">
        <v>276</v>
      </c>
      <c r="E6" s="1" t="s">
        <v>325</v>
      </c>
      <c r="K6">
        <v>3</v>
      </c>
    </row>
    <row r="7" spans="1:11" x14ac:dyDescent="0.25">
      <c r="A7">
        <v>4</v>
      </c>
      <c r="E7" s="1" t="s">
        <v>279</v>
      </c>
      <c r="K7">
        <v>4</v>
      </c>
    </row>
    <row r="8" spans="1:11" x14ac:dyDescent="0.25">
      <c r="E8" s="1" t="s">
        <v>232</v>
      </c>
    </row>
    <row r="9" spans="1:11" x14ac:dyDescent="0.25">
      <c r="E9" s="1" t="s">
        <v>326</v>
      </c>
    </row>
    <row r="10" spans="1:11" x14ac:dyDescent="0.25">
      <c r="E10" s="1" t="s">
        <v>233</v>
      </c>
    </row>
    <row r="11" spans="1:11" x14ac:dyDescent="0.25">
      <c r="E11" s="1" t="s">
        <v>234</v>
      </c>
    </row>
    <row r="12" spans="1:11" x14ac:dyDescent="0.25">
      <c r="E12" s="1" t="s">
        <v>235</v>
      </c>
    </row>
    <row r="13" spans="1:11" x14ac:dyDescent="0.25">
      <c r="E13" s="1" t="s">
        <v>236</v>
      </c>
    </row>
    <row r="14" spans="1:11" x14ac:dyDescent="0.25">
      <c r="E14" s="1" t="s">
        <v>237</v>
      </c>
    </row>
    <row r="15" spans="1:11" x14ac:dyDescent="0.25">
      <c r="E15" s="1" t="s">
        <v>290</v>
      </c>
    </row>
    <row r="16" spans="1:11" x14ac:dyDescent="0.25">
      <c r="E16" s="1" t="s">
        <v>241</v>
      </c>
    </row>
    <row r="17" spans="5:5" x14ac:dyDescent="0.25">
      <c r="E17" s="1" t="s">
        <v>242</v>
      </c>
    </row>
    <row r="18" spans="5:5" x14ac:dyDescent="0.25">
      <c r="E18" s="1" t="s">
        <v>249</v>
      </c>
    </row>
    <row r="19" spans="5:5" x14ac:dyDescent="0.25">
      <c r="E19" s="1" t="s">
        <v>252</v>
      </c>
    </row>
    <row r="20" spans="5:5" x14ac:dyDescent="0.25">
      <c r="E20" s="1" t="s">
        <v>291</v>
      </c>
    </row>
    <row r="21" spans="5:5" x14ac:dyDescent="0.25">
      <c r="E21" s="1" t="s">
        <v>238</v>
      </c>
    </row>
    <row r="22" spans="5:5" x14ac:dyDescent="0.25">
      <c r="E22" s="1" t="s">
        <v>243</v>
      </c>
    </row>
    <row r="23" spans="5:5" x14ac:dyDescent="0.25">
      <c r="E23" s="1" t="s">
        <v>239</v>
      </c>
    </row>
    <row r="24" spans="5:5" x14ac:dyDescent="0.25">
      <c r="E24" s="1" t="s">
        <v>240</v>
      </c>
    </row>
    <row r="25" spans="5:5" x14ac:dyDescent="0.25">
      <c r="E25" s="1" t="s">
        <v>245</v>
      </c>
    </row>
    <row r="26" spans="5:5" x14ac:dyDescent="0.25">
      <c r="E26" s="1" t="s">
        <v>246</v>
      </c>
    </row>
    <row r="27" spans="5:5" x14ac:dyDescent="0.25">
      <c r="E27" s="1" t="s">
        <v>247</v>
      </c>
    </row>
    <row r="28" spans="5:5" x14ac:dyDescent="0.25">
      <c r="E28" s="1" t="s">
        <v>248</v>
      </c>
    </row>
    <row r="29" spans="5:5" x14ac:dyDescent="0.25">
      <c r="E29" s="1" t="s">
        <v>250</v>
      </c>
    </row>
    <row r="30" spans="5:5" x14ac:dyDescent="0.25">
      <c r="E30" s="1" t="s">
        <v>251</v>
      </c>
    </row>
    <row r="31" spans="5:5" x14ac:dyDescent="0.25">
      <c r="E31" s="1" t="s">
        <v>213</v>
      </c>
    </row>
    <row r="32" spans="5:5" x14ac:dyDescent="0.25">
      <c r="E32" s="1" t="s">
        <v>206</v>
      </c>
    </row>
    <row r="33" spans="5:5" x14ac:dyDescent="0.25">
      <c r="E33" s="1" t="s">
        <v>258</v>
      </c>
    </row>
    <row r="34" spans="5:5" x14ac:dyDescent="0.25">
      <c r="E34" s="1" t="s">
        <v>221</v>
      </c>
    </row>
    <row r="35" spans="5:5" x14ac:dyDescent="0.25">
      <c r="E35" s="1" t="s">
        <v>214</v>
      </c>
    </row>
    <row r="36" spans="5:5" x14ac:dyDescent="0.25">
      <c r="E36" s="1" t="s">
        <v>231</v>
      </c>
    </row>
    <row r="37" spans="5:5" x14ac:dyDescent="0.25">
      <c r="E37" s="1" t="s">
        <v>292</v>
      </c>
    </row>
    <row r="38" spans="5:5" x14ac:dyDescent="0.25">
      <c r="E38" s="1" t="s">
        <v>293</v>
      </c>
    </row>
    <row r="39" spans="5:5" x14ac:dyDescent="0.25">
      <c r="E39" s="1" t="s">
        <v>323</v>
      </c>
    </row>
    <row r="40" spans="5:5" x14ac:dyDescent="0.25">
      <c r="E40" s="1" t="s">
        <v>225</v>
      </c>
    </row>
    <row r="41" spans="5:5" x14ac:dyDescent="0.25">
      <c r="E41" s="1" t="s">
        <v>327</v>
      </c>
    </row>
    <row r="42" spans="5:5" x14ac:dyDescent="0.25">
      <c r="E42" s="1" t="s">
        <v>328</v>
      </c>
    </row>
    <row r="43" spans="5:5" x14ac:dyDescent="0.25">
      <c r="E43" s="1" t="s">
        <v>329</v>
      </c>
    </row>
    <row r="44" spans="5:5" x14ac:dyDescent="0.25">
      <c r="E44" s="1" t="s">
        <v>330</v>
      </c>
    </row>
    <row r="45" spans="5:5" x14ac:dyDescent="0.25">
      <c r="E45" s="1" t="s">
        <v>331</v>
      </c>
    </row>
    <row r="46" spans="5:5" x14ac:dyDescent="0.25">
      <c r="E46" s="1" t="s">
        <v>332</v>
      </c>
    </row>
    <row r="47" spans="5:5" x14ac:dyDescent="0.25">
      <c r="E47" s="1" t="s">
        <v>333</v>
      </c>
    </row>
    <row r="48" spans="5:5" x14ac:dyDescent="0.25">
      <c r="E48" s="1" t="s">
        <v>334</v>
      </c>
    </row>
    <row r="49" spans="5:5" x14ac:dyDescent="0.25">
      <c r="E49" s="1" t="s">
        <v>294</v>
      </c>
    </row>
    <row r="50" spans="5:5" x14ac:dyDescent="0.25">
      <c r="E50" t="s">
        <v>215</v>
      </c>
    </row>
    <row r="51" spans="5:5" x14ac:dyDescent="0.25">
      <c r="E51" s="1" t="s">
        <v>224</v>
      </c>
    </row>
    <row r="52" spans="5:5" x14ac:dyDescent="0.25">
      <c r="E52" s="1" t="s">
        <v>198</v>
      </c>
    </row>
    <row r="53" spans="5:5" x14ac:dyDescent="0.25">
      <c r="E53" s="1" t="s">
        <v>295</v>
      </c>
    </row>
    <row r="54" spans="5:5" x14ac:dyDescent="0.25">
      <c r="E54" s="1" t="s">
        <v>197</v>
      </c>
    </row>
    <row r="55" spans="5:5" x14ac:dyDescent="0.25">
      <c r="E55" s="1" t="s">
        <v>296</v>
      </c>
    </row>
    <row r="56" spans="5:5" x14ac:dyDescent="0.25">
      <c r="E56" s="1" t="s">
        <v>297</v>
      </c>
    </row>
    <row r="57" spans="5:5" x14ac:dyDescent="0.25">
      <c r="E57" s="1" t="s">
        <v>298</v>
      </c>
    </row>
    <row r="58" spans="5:5" x14ac:dyDescent="0.25">
      <c r="E58" s="1" t="s">
        <v>202</v>
      </c>
    </row>
    <row r="59" spans="5:5" x14ac:dyDescent="0.25">
      <c r="E59" s="1" t="s">
        <v>201</v>
      </c>
    </row>
    <row r="60" spans="5:5" x14ac:dyDescent="0.25">
      <c r="E60" s="1" t="s">
        <v>272</v>
      </c>
    </row>
    <row r="61" spans="5:5" x14ac:dyDescent="0.25">
      <c r="E61" s="1" t="s">
        <v>335</v>
      </c>
    </row>
    <row r="62" spans="5:5" x14ac:dyDescent="0.25">
      <c r="E62" s="1" t="s">
        <v>244</v>
      </c>
    </row>
    <row r="63" spans="5:5" x14ac:dyDescent="0.25">
      <c r="E63" s="1" t="s">
        <v>207</v>
      </c>
    </row>
    <row r="64" spans="5:5" x14ac:dyDescent="0.25">
      <c r="E64" s="1" t="s">
        <v>273</v>
      </c>
    </row>
    <row r="65" spans="5:5" x14ac:dyDescent="0.25">
      <c r="E65" s="1" t="s">
        <v>200</v>
      </c>
    </row>
    <row r="66" spans="5:5" x14ac:dyDescent="0.25">
      <c r="E66" s="1" t="s">
        <v>199</v>
      </c>
    </row>
    <row r="67" spans="5:5" x14ac:dyDescent="0.25">
      <c r="E67" s="1" t="s">
        <v>287</v>
      </c>
    </row>
    <row r="68" spans="5:5" x14ac:dyDescent="0.25">
      <c r="E68" t="s">
        <v>280</v>
      </c>
    </row>
    <row r="69" spans="5:5" x14ac:dyDescent="0.25">
      <c r="E69" t="s">
        <v>336</v>
      </c>
    </row>
    <row r="70" spans="5:5" x14ac:dyDescent="0.25">
      <c r="E70" t="s">
        <v>299</v>
      </c>
    </row>
    <row r="71" spans="5:5" x14ac:dyDescent="0.25">
      <c r="E71" t="s">
        <v>300</v>
      </c>
    </row>
    <row r="72" spans="5:5" x14ac:dyDescent="0.25">
      <c r="E72" t="s">
        <v>301</v>
      </c>
    </row>
    <row r="73" spans="5:5" x14ac:dyDescent="0.25">
      <c r="E73" t="s">
        <v>302</v>
      </c>
    </row>
    <row r="74" spans="5:5" x14ac:dyDescent="0.25">
      <c r="E74" t="s">
        <v>303</v>
      </c>
    </row>
    <row r="75" spans="5:5" x14ac:dyDescent="0.25">
      <c r="E75" t="s">
        <v>304</v>
      </c>
    </row>
    <row r="76" spans="5:5" x14ac:dyDescent="0.25">
      <c r="E76" t="s">
        <v>305</v>
      </c>
    </row>
    <row r="77" spans="5:5" x14ac:dyDescent="0.25">
      <c r="E77" t="s">
        <v>306</v>
      </c>
    </row>
    <row r="78" spans="5:5" x14ac:dyDescent="0.25">
      <c r="E78" t="s">
        <v>228</v>
      </c>
    </row>
    <row r="79" spans="5:5" x14ac:dyDescent="0.25">
      <c r="E79" t="s">
        <v>212</v>
      </c>
    </row>
    <row r="80" spans="5:5" x14ac:dyDescent="0.25">
      <c r="E80" t="s">
        <v>307</v>
      </c>
    </row>
    <row r="81" spans="5:5" x14ac:dyDescent="0.25">
      <c r="E81" t="s">
        <v>308</v>
      </c>
    </row>
    <row r="82" spans="5:5" x14ac:dyDescent="0.25">
      <c r="E82" t="s">
        <v>309</v>
      </c>
    </row>
    <row r="83" spans="5:5" ht="30" x14ac:dyDescent="0.25">
      <c r="E83" s="72" t="s">
        <v>310</v>
      </c>
    </row>
    <row r="84" spans="5:5" x14ac:dyDescent="0.25">
      <c r="E84" t="s">
        <v>254</v>
      </c>
    </row>
    <row r="85" spans="5:5" x14ac:dyDescent="0.25">
      <c r="E85" t="s">
        <v>274</v>
      </c>
    </row>
    <row r="86" spans="5:5" x14ac:dyDescent="0.25">
      <c r="E86" t="s">
        <v>255</v>
      </c>
    </row>
    <row r="87" spans="5:5" x14ac:dyDescent="0.25">
      <c r="E87" t="s">
        <v>257</v>
      </c>
    </row>
    <row r="88" spans="5:5" x14ac:dyDescent="0.25">
      <c r="E88" t="s">
        <v>337</v>
      </c>
    </row>
    <row r="89" spans="5:5" x14ac:dyDescent="0.25">
      <c r="E89" t="s">
        <v>256</v>
      </c>
    </row>
    <row r="90" spans="5:5" x14ac:dyDescent="0.25">
      <c r="E90" t="s">
        <v>311</v>
      </c>
    </row>
    <row r="91" spans="5:5" x14ac:dyDescent="0.25">
      <c r="E91" t="s">
        <v>312</v>
      </c>
    </row>
    <row r="92" spans="5:5" x14ac:dyDescent="0.25">
      <c r="E92" t="s">
        <v>218</v>
      </c>
    </row>
    <row r="93" spans="5:5" x14ac:dyDescent="0.25">
      <c r="E93" t="s">
        <v>219</v>
      </c>
    </row>
    <row r="94" spans="5:5" x14ac:dyDescent="0.25">
      <c r="E94" t="s">
        <v>313</v>
      </c>
    </row>
    <row r="95" spans="5:5" x14ac:dyDescent="0.25">
      <c r="E95" t="s">
        <v>314</v>
      </c>
    </row>
    <row r="96" spans="5:5" x14ac:dyDescent="0.25">
      <c r="E96" t="s">
        <v>315</v>
      </c>
    </row>
    <row r="97" spans="5:5" x14ac:dyDescent="0.25">
      <c r="E97" t="s">
        <v>227</v>
      </c>
    </row>
    <row r="98" spans="5:5" x14ac:dyDescent="0.25">
      <c r="E98" t="s">
        <v>316</v>
      </c>
    </row>
    <row r="99" spans="5:5" x14ac:dyDescent="0.25">
      <c r="E99" t="s">
        <v>210</v>
      </c>
    </row>
    <row r="100" spans="5:5" x14ac:dyDescent="0.25">
      <c r="E100" t="s">
        <v>317</v>
      </c>
    </row>
    <row r="101" spans="5:5" x14ac:dyDescent="0.25">
      <c r="E101" t="s">
        <v>220</v>
      </c>
    </row>
    <row r="102" spans="5:5" x14ac:dyDescent="0.25">
      <c r="E102" t="s">
        <v>217</v>
      </c>
    </row>
    <row r="103" spans="5:5" x14ac:dyDescent="0.25">
      <c r="E103" t="s">
        <v>338</v>
      </c>
    </row>
    <row r="104" spans="5:5" x14ac:dyDescent="0.25">
      <c r="E104" t="s">
        <v>229</v>
      </c>
    </row>
    <row r="105" spans="5:5" x14ac:dyDescent="0.25">
      <c r="E105" t="s">
        <v>339</v>
      </c>
    </row>
    <row r="106" spans="5:5" x14ac:dyDescent="0.25">
      <c r="E106" t="s">
        <v>318</v>
      </c>
    </row>
    <row r="107" spans="5:5" x14ac:dyDescent="0.25">
      <c r="E107" t="s">
        <v>205</v>
      </c>
    </row>
    <row r="108" spans="5:5" x14ac:dyDescent="0.25">
      <c r="E108" t="s">
        <v>319</v>
      </c>
    </row>
    <row r="109" spans="5:5" x14ac:dyDescent="0.25">
      <c r="E109" t="s">
        <v>320</v>
      </c>
    </row>
    <row r="110" spans="5:5" x14ac:dyDescent="0.25">
      <c r="E110" t="s">
        <v>211</v>
      </c>
    </row>
    <row r="111" spans="5:5" x14ac:dyDescent="0.25">
      <c r="E111" t="s">
        <v>230</v>
      </c>
    </row>
    <row r="112" spans="5:5" x14ac:dyDescent="0.25">
      <c r="E112" t="s">
        <v>321</v>
      </c>
    </row>
    <row r="113" spans="5:5" x14ac:dyDescent="0.25">
      <c r="E113" t="s">
        <v>340</v>
      </c>
    </row>
    <row r="114" spans="5:5" x14ac:dyDescent="0.25">
      <c r="E114" t="s">
        <v>253</v>
      </c>
    </row>
    <row r="115" spans="5:5" x14ac:dyDescent="0.25">
      <c r="E115" t="s">
        <v>322</v>
      </c>
    </row>
    <row r="116" spans="5:5" x14ac:dyDescent="0.25">
      <c r="E116" t="s">
        <v>203</v>
      </c>
    </row>
    <row r="117" spans="5:5" x14ac:dyDescent="0.25">
      <c r="E117" t="s">
        <v>204</v>
      </c>
    </row>
    <row r="118" spans="5:5" x14ac:dyDescent="0.25">
      <c r="E118" t="s">
        <v>341</v>
      </c>
    </row>
    <row r="119" spans="5:5" x14ac:dyDescent="0.25">
      <c r="E119" t="s">
        <v>281</v>
      </c>
    </row>
    <row r="120" spans="5:5" x14ac:dyDescent="0.25">
      <c r="E120" t="s">
        <v>275</v>
      </c>
    </row>
    <row r="121" spans="5:5" x14ac:dyDescent="0.25">
      <c r="E121" t="s">
        <v>216</v>
      </c>
    </row>
    <row r="122" spans="5:5" x14ac:dyDescent="0.25">
      <c r="E122" t="s">
        <v>282</v>
      </c>
    </row>
    <row r="123" spans="5:5" x14ac:dyDescent="0.25">
      <c r="E123" t="s">
        <v>283</v>
      </c>
    </row>
    <row r="124" spans="5:5" x14ac:dyDescent="0.25">
      <c r="E124" t="s">
        <v>286</v>
      </c>
    </row>
    <row r="125" spans="5:5" x14ac:dyDescent="0.25">
      <c r="E125" t="s">
        <v>226</v>
      </c>
    </row>
    <row r="126" spans="5:5" x14ac:dyDescent="0.25">
      <c r="E126" t="s">
        <v>342</v>
      </c>
    </row>
    <row r="127" spans="5:5" x14ac:dyDescent="0.25">
      <c r="E127" t="s">
        <v>284</v>
      </c>
    </row>
    <row r="128" spans="5:5" x14ac:dyDescent="0.25">
      <c r="E128" t="s">
        <v>222</v>
      </c>
    </row>
    <row r="129" spans="5:5" x14ac:dyDescent="0.25">
      <c r="E129" t="s">
        <v>343</v>
      </c>
    </row>
    <row r="130" spans="5:5" x14ac:dyDescent="0.25">
      <c r="E130" t="s">
        <v>223</v>
      </c>
    </row>
    <row r="131" spans="5:5" x14ac:dyDescent="0.25">
      <c r="E131" t="s">
        <v>344</v>
      </c>
    </row>
    <row r="132" spans="5:5" x14ac:dyDescent="0.25">
      <c r="E132" t="s">
        <v>209</v>
      </c>
    </row>
    <row r="133" spans="5:5" x14ac:dyDescent="0.25">
      <c r="E133" t="s">
        <v>208</v>
      </c>
    </row>
    <row r="134" spans="5:5" x14ac:dyDescent="0.25">
      <c r="E134" t="s">
        <v>285</v>
      </c>
    </row>
  </sheetData>
  <conditionalFormatting sqref="E1:E86 E88:E94">
    <cfRule type="duplicateValues" dxfId="1" priority="2"/>
  </conditionalFormatting>
  <conditionalFormatting sqref="E87">
    <cfRule type="duplicateValues" dxfId="0"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88"/>
  <sheetViews>
    <sheetView showGridLines="0" zoomScale="90" zoomScaleNormal="90" workbookViewId="0">
      <selection activeCell="B3" sqref="B3"/>
    </sheetView>
  </sheetViews>
  <sheetFormatPr baseColWidth="10" defaultColWidth="0" defaultRowHeight="15" x14ac:dyDescent="0.25"/>
  <cols>
    <col min="1" max="1" width="1.42578125" style="1" customWidth="1"/>
    <col min="2" max="2" width="7.42578125" style="1" customWidth="1"/>
    <col min="3" max="3" width="9.85546875" style="1" customWidth="1"/>
    <col min="4" max="4" width="12.7109375" style="1" customWidth="1"/>
    <col min="5" max="5" width="12" style="1" customWidth="1"/>
    <col min="6" max="6" width="12.5703125" style="1" bestFit="1" customWidth="1"/>
    <col min="7" max="7" width="1.7109375" style="1" customWidth="1"/>
    <col min="8" max="8" width="8.85546875" style="1" customWidth="1"/>
    <col min="9" max="9" width="11.42578125" style="1" customWidth="1"/>
    <col min="10" max="10" width="12.28515625" style="1" bestFit="1" customWidth="1"/>
    <col min="11" max="11" width="10.85546875" style="1" customWidth="1"/>
    <col min="12" max="12" width="11.42578125" style="1" customWidth="1"/>
    <col min="13" max="13" width="1.140625" style="1" customWidth="1"/>
    <col min="14" max="16384" width="11.42578125" style="1" hidden="1"/>
  </cols>
  <sheetData>
    <row r="1" spans="2:12" ht="6" customHeight="1" x14ac:dyDescent="0.25"/>
    <row r="2" spans="2:12" ht="18.75" x14ac:dyDescent="0.25">
      <c r="C2" s="105" t="s">
        <v>26</v>
      </c>
      <c r="D2" s="105"/>
      <c r="E2" s="105"/>
      <c r="F2" s="105"/>
      <c r="G2" s="105"/>
      <c r="H2" s="105"/>
      <c r="I2" s="105"/>
    </row>
    <row r="3" spans="2:12" ht="18.75" x14ac:dyDescent="0.25">
      <c r="C3" s="105" t="s">
        <v>140</v>
      </c>
      <c r="D3" s="105"/>
      <c r="E3" s="105"/>
      <c r="F3" s="105"/>
      <c r="G3" s="105"/>
      <c r="H3" s="105"/>
      <c r="I3" s="105"/>
    </row>
    <row r="4" spans="2:12" x14ac:dyDescent="0.25">
      <c r="B4" s="1" t="s">
        <v>11</v>
      </c>
    </row>
    <row r="5" spans="2:12" x14ac:dyDescent="0.25">
      <c r="B5" s="106">
        <f>Simulador!E9</f>
        <v>0</v>
      </c>
      <c r="C5" s="106"/>
      <c r="D5" s="106"/>
      <c r="E5" s="106"/>
      <c r="F5" s="106"/>
      <c r="G5" s="106"/>
      <c r="H5" s="106"/>
      <c r="J5" s="1" t="s">
        <v>12</v>
      </c>
      <c r="L5" s="8">
        <f ca="1">TODAY()</f>
        <v>45246</v>
      </c>
    </row>
    <row r="6" spans="2:12" x14ac:dyDescent="0.25">
      <c r="B6" s="106">
        <f>Simulador!E7</f>
        <v>0</v>
      </c>
      <c r="C6" s="106"/>
      <c r="D6" s="106"/>
      <c r="E6" s="106"/>
      <c r="F6" s="106"/>
      <c r="G6" s="106"/>
      <c r="H6" s="106"/>
      <c r="L6" s="8"/>
    </row>
    <row r="7" spans="2:12" x14ac:dyDescent="0.25">
      <c r="B7" s="106">
        <f>Simulador!E11</f>
        <v>0</v>
      </c>
      <c r="C7" s="106"/>
      <c r="D7" s="106"/>
      <c r="E7" s="106"/>
      <c r="F7" s="106"/>
      <c r="G7" s="106"/>
      <c r="H7" s="106"/>
    </row>
    <row r="8" spans="2:12" ht="6.75" customHeight="1" x14ac:dyDescent="0.25">
      <c r="B8" s="7"/>
    </row>
    <row r="9" spans="2:12" x14ac:dyDescent="0.25">
      <c r="B9" s="7" t="s">
        <v>62</v>
      </c>
      <c r="F9" s="2">
        <f>Simulador!I21</f>
        <v>0</v>
      </c>
      <c r="H9" s="104"/>
      <c r="I9" s="104"/>
    </row>
    <row r="10" spans="2:12" x14ac:dyDescent="0.25">
      <c r="B10" s="7" t="s">
        <v>13</v>
      </c>
      <c r="F10" s="20">
        <f>Simulador!E19</f>
        <v>0</v>
      </c>
    </row>
    <row r="11" spans="2:12" x14ac:dyDescent="0.25">
      <c r="B11" s="7" t="s">
        <v>14</v>
      </c>
      <c r="F11" s="20">
        <f>Simulador!E21</f>
        <v>0</v>
      </c>
      <c r="I11" s="30"/>
      <c r="J11" s="30"/>
    </row>
    <row r="12" spans="2:12" x14ac:dyDescent="0.25">
      <c r="B12" s="7" t="s">
        <v>15</v>
      </c>
      <c r="F12" s="9">
        <f>Simulador!I19</f>
        <v>0</v>
      </c>
      <c r="K12" s="46"/>
    </row>
    <row r="13" spans="2:12" x14ac:dyDescent="0.25">
      <c r="B13" s="7" t="s">
        <v>141</v>
      </c>
      <c r="F13" s="50">
        <v>7.0000000000000001E-3</v>
      </c>
    </row>
    <row r="14" spans="2:12" ht="22.5" customHeight="1" x14ac:dyDescent="0.25">
      <c r="B14" s="96" t="s">
        <v>176</v>
      </c>
      <c r="C14" s="96"/>
      <c r="D14" s="96"/>
      <c r="E14" s="96"/>
      <c r="F14" s="96"/>
      <c r="H14" s="96" t="s">
        <v>176</v>
      </c>
      <c r="I14" s="96"/>
      <c r="J14" s="96"/>
      <c r="K14" s="96"/>
      <c r="L14" s="96"/>
    </row>
    <row r="15" spans="2:12" ht="30" x14ac:dyDescent="0.25">
      <c r="B15" s="4" t="s">
        <v>6</v>
      </c>
      <c r="C15" s="4" t="s">
        <v>7</v>
      </c>
      <c r="D15" s="4" t="s">
        <v>8</v>
      </c>
      <c r="E15" s="4" t="s">
        <v>10</v>
      </c>
      <c r="F15" s="4" t="s">
        <v>9</v>
      </c>
      <c r="H15" s="4" t="s">
        <v>6</v>
      </c>
      <c r="I15" s="4" t="s">
        <v>7</v>
      </c>
      <c r="J15" s="4" t="s">
        <v>8</v>
      </c>
      <c r="K15" s="4" t="s">
        <v>10</v>
      </c>
      <c r="L15" s="4" t="s">
        <v>9</v>
      </c>
    </row>
    <row r="16" spans="2:12" ht="18.75" customHeight="1" x14ac:dyDescent="0.25">
      <c r="B16" s="40">
        <v>1</v>
      </c>
      <c r="C16" s="29">
        <f ca="1">L5+31</f>
        <v>45277</v>
      </c>
      <c r="D16" s="26">
        <f>($F$11*50%)/5</f>
        <v>0</v>
      </c>
      <c r="E16" s="26">
        <f>IPMT($F$13,B16,5,-$F$11)</f>
        <v>0</v>
      </c>
      <c r="F16" s="26">
        <f>D16+E16</f>
        <v>0</v>
      </c>
      <c r="H16" s="40">
        <v>1</v>
      </c>
      <c r="I16" s="29" t="s">
        <v>165</v>
      </c>
      <c r="J16" s="26">
        <f t="shared" ref="J16:J39" si="0">($F$11*70%)/24</f>
        <v>0</v>
      </c>
      <c r="K16" s="26">
        <f>IPMT($F$13,H16,24,-($F$11*70%))</f>
        <v>0</v>
      </c>
      <c r="L16" s="26">
        <f t="shared" ref="L16:L39" si="1">J16+K16</f>
        <v>0</v>
      </c>
    </row>
    <row r="17" spans="2:12" ht="18.75" customHeight="1" x14ac:dyDescent="0.25">
      <c r="B17" s="41">
        <v>2</v>
      </c>
      <c r="C17" s="29">
        <f ca="1">C16+31</f>
        <v>45308</v>
      </c>
      <c r="D17" s="26">
        <f>($F$11*50%)/5</f>
        <v>0</v>
      </c>
      <c r="E17" s="26">
        <f>IPMT($F$13,B17,$B$20,-$F$11,$F$11*70%)</f>
        <v>0</v>
      </c>
      <c r="F17" s="26">
        <f>D17+E17</f>
        <v>0</v>
      </c>
      <c r="H17" s="41">
        <v>2</v>
      </c>
      <c r="I17" s="29" t="s">
        <v>142</v>
      </c>
      <c r="J17" s="26">
        <f t="shared" si="0"/>
        <v>0</v>
      </c>
      <c r="K17" s="26">
        <f>IPMT($F$13,H17,24,-($F$11*70%))</f>
        <v>0</v>
      </c>
      <c r="L17" s="26">
        <f t="shared" si="1"/>
        <v>0</v>
      </c>
    </row>
    <row r="18" spans="2:12" ht="18.75" customHeight="1" x14ac:dyDescent="0.25">
      <c r="B18" s="41">
        <v>3</v>
      </c>
      <c r="C18" s="29">
        <f ca="1">C17+31</f>
        <v>45339</v>
      </c>
      <c r="D18" s="26">
        <f>($F$11*50%)/5</f>
        <v>0</v>
      </c>
      <c r="E18" s="26">
        <f>IPMT($F$13,B18,$B$20,-$F$11,$F$11*70%)</f>
        <v>0</v>
      </c>
      <c r="F18" s="26">
        <f>D18+E18</f>
        <v>0</v>
      </c>
      <c r="H18" s="41">
        <v>3</v>
      </c>
      <c r="I18" s="29" t="s">
        <v>143</v>
      </c>
      <c r="J18" s="26">
        <f t="shared" si="0"/>
        <v>0</v>
      </c>
      <c r="K18" s="26">
        <f>IPMT($F$13,H18,24,-($F$11*70%))</f>
        <v>0</v>
      </c>
      <c r="L18" s="26">
        <f t="shared" si="1"/>
        <v>0</v>
      </c>
    </row>
    <row r="19" spans="2:12" ht="18.75" customHeight="1" x14ac:dyDescent="0.25">
      <c r="B19" s="41">
        <v>4</v>
      </c>
      <c r="C19" s="29">
        <f ca="1">C18+31</f>
        <v>45370</v>
      </c>
      <c r="D19" s="26">
        <f>($F$11*50%)/5</f>
        <v>0</v>
      </c>
      <c r="E19" s="26">
        <f>IPMT($F$13,B19,$B$20,-$F$11,$F$11*70%)</f>
        <v>0</v>
      </c>
      <c r="F19" s="26">
        <f>D19+E19</f>
        <v>0</v>
      </c>
      <c r="H19" s="41">
        <v>4</v>
      </c>
      <c r="I19" s="29" t="s">
        <v>144</v>
      </c>
      <c r="J19" s="26">
        <f t="shared" si="0"/>
        <v>0</v>
      </c>
      <c r="K19" s="26">
        <f>IPMT($F$13,H19,24,-($F$11*70%))</f>
        <v>0</v>
      </c>
      <c r="L19" s="26">
        <f t="shared" si="1"/>
        <v>0</v>
      </c>
    </row>
    <row r="20" spans="2:12" ht="18.75" customHeight="1" x14ac:dyDescent="0.25">
      <c r="B20" s="41">
        <v>5</v>
      </c>
      <c r="C20" s="29">
        <f ca="1">C19+31</f>
        <v>45401</v>
      </c>
      <c r="D20" s="26">
        <f>($F$11*50%)/5</f>
        <v>0</v>
      </c>
      <c r="E20" s="26">
        <f>IPMT($F$13,B20,$B$20,-$F$11,$F$11*70%)</f>
        <v>0</v>
      </c>
      <c r="F20" s="26">
        <f>D20+E20</f>
        <v>0</v>
      </c>
      <c r="H20" s="41">
        <v>5</v>
      </c>
      <c r="I20" s="29" t="s">
        <v>145</v>
      </c>
      <c r="J20" s="26">
        <f t="shared" si="0"/>
        <v>0</v>
      </c>
      <c r="K20" s="26">
        <f t="shared" ref="K20:K39" si="2">IPMT($F$13,H20,24,-($F$11*70%))</f>
        <v>0</v>
      </c>
      <c r="L20" s="26">
        <f t="shared" si="1"/>
        <v>0</v>
      </c>
    </row>
    <row r="21" spans="2:12" ht="18.75" customHeight="1" thickBot="1" x14ac:dyDescent="0.3">
      <c r="H21" s="41">
        <v>6</v>
      </c>
      <c r="I21" s="29" t="s">
        <v>146</v>
      </c>
      <c r="J21" s="26">
        <f t="shared" si="0"/>
        <v>0</v>
      </c>
      <c r="K21" s="26">
        <f t="shared" si="2"/>
        <v>0</v>
      </c>
      <c r="L21" s="26">
        <f t="shared" si="1"/>
        <v>0</v>
      </c>
    </row>
    <row r="22" spans="2:12" ht="18.75" customHeight="1" x14ac:dyDescent="0.25">
      <c r="B22" s="168" t="s">
        <v>167</v>
      </c>
      <c r="C22" s="169"/>
      <c r="D22" s="169"/>
      <c r="E22" s="169"/>
      <c r="F22" s="170"/>
      <c r="H22" s="41">
        <v>7</v>
      </c>
      <c r="I22" s="29" t="s">
        <v>147</v>
      </c>
      <c r="J22" s="26">
        <f t="shared" si="0"/>
        <v>0</v>
      </c>
      <c r="K22" s="26">
        <f t="shared" si="2"/>
        <v>0</v>
      </c>
      <c r="L22" s="26">
        <f t="shared" si="1"/>
        <v>0</v>
      </c>
    </row>
    <row r="23" spans="2:12" ht="18.75" customHeight="1" x14ac:dyDescent="0.25">
      <c r="B23" s="171"/>
      <c r="C23" s="102"/>
      <c r="D23" s="102"/>
      <c r="E23" s="102"/>
      <c r="F23" s="172"/>
      <c r="H23" s="41">
        <v>8</v>
      </c>
      <c r="I23" s="29" t="s">
        <v>148</v>
      </c>
      <c r="J23" s="26">
        <f t="shared" si="0"/>
        <v>0</v>
      </c>
      <c r="K23" s="26">
        <f t="shared" si="2"/>
        <v>0</v>
      </c>
      <c r="L23" s="26">
        <f t="shared" si="1"/>
        <v>0</v>
      </c>
    </row>
    <row r="24" spans="2:12" ht="18.75" customHeight="1" x14ac:dyDescent="0.25">
      <c r="B24" s="171"/>
      <c r="C24" s="102"/>
      <c r="D24" s="102"/>
      <c r="E24" s="102"/>
      <c r="F24" s="172"/>
      <c r="H24" s="41">
        <v>9</v>
      </c>
      <c r="I24" s="29" t="s">
        <v>149</v>
      </c>
      <c r="J24" s="26">
        <f t="shared" si="0"/>
        <v>0</v>
      </c>
      <c r="K24" s="26">
        <f t="shared" si="2"/>
        <v>0</v>
      </c>
      <c r="L24" s="26">
        <f t="shared" si="1"/>
        <v>0</v>
      </c>
    </row>
    <row r="25" spans="2:12" ht="18.75" customHeight="1" thickBot="1" x14ac:dyDescent="0.3">
      <c r="B25" s="173"/>
      <c r="C25" s="174"/>
      <c r="D25" s="174"/>
      <c r="E25" s="174"/>
      <c r="F25" s="175"/>
      <c r="H25" s="41">
        <v>10</v>
      </c>
      <c r="I25" s="29" t="s">
        <v>150</v>
      </c>
      <c r="J25" s="26">
        <f t="shared" si="0"/>
        <v>0</v>
      </c>
      <c r="K25" s="26">
        <f t="shared" si="2"/>
        <v>0</v>
      </c>
      <c r="L25" s="26">
        <f t="shared" si="1"/>
        <v>0</v>
      </c>
    </row>
    <row r="26" spans="2:12" ht="18.75" customHeight="1" x14ac:dyDescent="0.25">
      <c r="B26" s="28"/>
      <c r="C26" s="44"/>
      <c r="D26" s="45"/>
      <c r="E26" s="45"/>
      <c r="F26" s="45"/>
      <c r="H26" s="41">
        <v>11</v>
      </c>
      <c r="I26" s="29" t="s">
        <v>151</v>
      </c>
      <c r="J26" s="26">
        <f t="shared" si="0"/>
        <v>0</v>
      </c>
      <c r="K26" s="26">
        <f t="shared" si="2"/>
        <v>0</v>
      </c>
      <c r="L26" s="26">
        <f t="shared" si="1"/>
        <v>0</v>
      </c>
    </row>
    <row r="27" spans="2:12" ht="18.75" customHeight="1" x14ac:dyDescent="0.25">
      <c r="B27" s="28"/>
      <c r="C27" s="44"/>
      <c r="D27" s="45"/>
      <c r="E27" s="45"/>
      <c r="F27" s="45"/>
      <c r="H27" s="41">
        <v>12</v>
      </c>
      <c r="I27" s="29" t="s">
        <v>152</v>
      </c>
      <c r="J27" s="26">
        <f t="shared" si="0"/>
        <v>0</v>
      </c>
      <c r="K27" s="26">
        <f t="shared" si="2"/>
        <v>0</v>
      </c>
      <c r="L27" s="26">
        <f t="shared" si="1"/>
        <v>0</v>
      </c>
    </row>
    <row r="28" spans="2:12" ht="18.75" customHeight="1" x14ac:dyDescent="0.25">
      <c r="H28" s="41">
        <v>13</v>
      </c>
      <c r="I28" s="29" t="s">
        <v>153</v>
      </c>
      <c r="J28" s="26">
        <f t="shared" si="0"/>
        <v>0</v>
      </c>
      <c r="K28" s="26">
        <f t="shared" si="2"/>
        <v>0</v>
      </c>
      <c r="L28" s="26">
        <f t="shared" si="1"/>
        <v>0</v>
      </c>
    </row>
    <row r="29" spans="2:12" ht="18.75" customHeight="1" x14ac:dyDescent="0.25">
      <c r="H29" s="41">
        <v>14</v>
      </c>
      <c r="I29" s="29" t="s">
        <v>154</v>
      </c>
      <c r="J29" s="26">
        <f t="shared" si="0"/>
        <v>0</v>
      </c>
      <c r="K29" s="26">
        <f t="shared" si="2"/>
        <v>0</v>
      </c>
      <c r="L29" s="26">
        <f t="shared" si="1"/>
        <v>0</v>
      </c>
    </row>
    <row r="30" spans="2:12" ht="18.75" customHeight="1" x14ac:dyDescent="0.25">
      <c r="H30" s="41">
        <v>15</v>
      </c>
      <c r="I30" s="29" t="s">
        <v>155</v>
      </c>
      <c r="J30" s="26">
        <f t="shared" si="0"/>
        <v>0</v>
      </c>
      <c r="K30" s="26">
        <f t="shared" si="2"/>
        <v>0</v>
      </c>
      <c r="L30" s="26">
        <f t="shared" si="1"/>
        <v>0</v>
      </c>
    </row>
    <row r="31" spans="2:12" ht="18.75" customHeight="1" x14ac:dyDescent="0.25">
      <c r="B31" s="28"/>
      <c r="C31" s="44"/>
      <c r="D31" s="45"/>
      <c r="E31" s="45"/>
      <c r="F31" s="45"/>
      <c r="H31" s="41">
        <v>16</v>
      </c>
      <c r="I31" s="29" t="s">
        <v>156</v>
      </c>
      <c r="J31" s="26">
        <f t="shared" si="0"/>
        <v>0</v>
      </c>
      <c r="K31" s="26">
        <f t="shared" si="2"/>
        <v>0</v>
      </c>
      <c r="L31" s="26">
        <f t="shared" si="1"/>
        <v>0</v>
      </c>
    </row>
    <row r="32" spans="2:12" ht="18.75" customHeight="1" x14ac:dyDescent="0.25">
      <c r="B32" s="28"/>
      <c r="C32" s="44"/>
      <c r="D32" s="45"/>
      <c r="E32" s="45"/>
      <c r="F32" s="45"/>
      <c r="H32" s="41">
        <v>17</v>
      </c>
      <c r="I32" s="29" t="s">
        <v>157</v>
      </c>
      <c r="J32" s="26">
        <f t="shared" si="0"/>
        <v>0</v>
      </c>
      <c r="K32" s="26">
        <f t="shared" si="2"/>
        <v>0</v>
      </c>
      <c r="L32" s="26">
        <f t="shared" si="1"/>
        <v>0</v>
      </c>
    </row>
    <row r="33" spans="2:12" ht="18.75" customHeight="1" x14ac:dyDescent="0.25">
      <c r="B33" s="28"/>
      <c r="C33" s="44"/>
      <c r="D33" s="45"/>
      <c r="E33" s="45"/>
      <c r="F33" s="45"/>
      <c r="H33" s="41">
        <v>18</v>
      </c>
      <c r="I33" s="29" t="s">
        <v>158</v>
      </c>
      <c r="J33" s="26">
        <f t="shared" si="0"/>
        <v>0</v>
      </c>
      <c r="K33" s="26">
        <f t="shared" si="2"/>
        <v>0</v>
      </c>
      <c r="L33" s="26">
        <f t="shared" si="1"/>
        <v>0</v>
      </c>
    </row>
    <row r="34" spans="2:12" ht="18.75" customHeight="1" x14ac:dyDescent="0.25">
      <c r="B34" s="28"/>
      <c r="C34" s="44"/>
      <c r="D34" s="45"/>
      <c r="E34" s="45"/>
      <c r="F34" s="45"/>
      <c r="H34" s="41">
        <v>19</v>
      </c>
      <c r="I34" s="29" t="s">
        <v>159</v>
      </c>
      <c r="J34" s="26">
        <f t="shared" si="0"/>
        <v>0</v>
      </c>
      <c r="K34" s="26">
        <f t="shared" si="2"/>
        <v>0</v>
      </c>
      <c r="L34" s="26">
        <f t="shared" si="1"/>
        <v>0</v>
      </c>
    </row>
    <row r="35" spans="2:12" ht="18.75" customHeight="1" x14ac:dyDescent="0.25">
      <c r="B35" s="28"/>
      <c r="C35" s="44"/>
      <c r="D35" s="45"/>
      <c r="E35" s="45"/>
      <c r="F35" s="45"/>
      <c r="H35" s="41">
        <v>20</v>
      </c>
      <c r="I35" s="29" t="s">
        <v>160</v>
      </c>
      <c r="J35" s="26">
        <f t="shared" si="0"/>
        <v>0</v>
      </c>
      <c r="K35" s="26">
        <f t="shared" si="2"/>
        <v>0</v>
      </c>
      <c r="L35" s="26">
        <f t="shared" si="1"/>
        <v>0</v>
      </c>
    </row>
    <row r="36" spans="2:12" ht="18.75" customHeight="1" x14ac:dyDescent="0.25">
      <c r="B36" s="28"/>
      <c r="C36" s="44"/>
      <c r="D36" s="45"/>
      <c r="E36" s="45"/>
      <c r="F36" s="45"/>
      <c r="H36" s="41">
        <v>21</v>
      </c>
      <c r="I36" s="29" t="s">
        <v>161</v>
      </c>
      <c r="J36" s="26">
        <f t="shared" si="0"/>
        <v>0</v>
      </c>
      <c r="K36" s="26">
        <f t="shared" si="2"/>
        <v>0</v>
      </c>
      <c r="L36" s="26">
        <f t="shared" si="1"/>
        <v>0</v>
      </c>
    </row>
    <row r="37" spans="2:12" ht="18.75" customHeight="1" x14ac:dyDescent="0.25">
      <c r="B37" s="28"/>
      <c r="C37" s="44"/>
      <c r="D37" s="45"/>
      <c r="E37" s="45"/>
      <c r="F37" s="45"/>
      <c r="H37" s="41">
        <v>22</v>
      </c>
      <c r="I37" s="29" t="s">
        <v>162</v>
      </c>
      <c r="J37" s="26">
        <f t="shared" si="0"/>
        <v>0</v>
      </c>
      <c r="K37" s="26">
        <f t="shared" si="2"/>
        <v>0</v>
      </c>
      <c r="L37" s="26">
        <f t="shared" si="1"/>
        <v>0</v>
      </c>
    </row>
    <row r="38" spans="2:12" ht="18.75" customHeight="1" x14ac:dyDescent="0.25">
      <c r="B38" s="28"/>
      <c r="C38" s="44"/>
      <c r="D38" s="45"/>
      <c r="E38" s="45"/>
      <c r="F38" s="45"/>
      <c r="H38" s="41">
        <v>23</v>
      </c>
      <c r="I38" s="29" t="s">
        <v>163</v>
      </c>
      <c r="J38" s="26">
        <f t="shared" si="0"/>
        <v>0</v>
      </c>
      <c r="K38" s="26">
        <f t="shared" si="2"/>
        <v>0</v>
      </c>
      <c r="L38" s="26">
        <f t="shared" si="1"/>
        <v>0</v>
      </c>
    </row>
    <row r="39" spans="2:12" ht="18.75" customHeight="1" x14ac:dyDescent="0.25">
      <c r="B39" s="28"/>
      <c r="C39" s="44"/>
      <c r="D39" s="45"/>
      <c r="E39" s="45"/>
      <c r="F39" s="45"/>
      <c r="H39" s="41">
        <v>24</v>
      </c>
      <c r="I39" s="29" t="s">
        <v>164</v>
      </c>
      <c r="J39" s="26">
        <f t="shared" si="0"/>
        <v>0</v>
      </c>
      <c r="K39" s="26">
        <f t="shared" si="2"/>
        <v>0</v>
      </c>
      <c r="L39" s="26">
        <f t="shared" si="1"/>
        <v>0</v>
      </c>
    </row>
    <row r="40" spans="2:12" ht="9" customHeight="1" thickBot="1" x14ac:dyDescent="0.3">
      <c r="E40" s="14"/>
      <c r="F40" s="24"/>
      <c r="G40" s="14"/>
      <c r="H40" s="14"/>
      <c r="I40" s="14"/>
    </row>
    <row r="41" spans="2:12" ht="18.75" customHeight="1" thickBot="1" x14ac:dyDescent="0.3">
      <c r="B41" s="97" t="s">
        <v>55</v>
      </c>
      <c r="C41" s="97"/>
      <c r="D41" s="97"/>
      <c r="E41" s="39" t="s">
        <v>56</v>
      </c>
      <c r="F41" s="34"/>
      <c r="G41" s="42"/>
      <c r="H41" s="98" t="s">
        <v>57</v>
      </c>
      <c r="I41" s="99"/>
      <c r="J41" s="34"/>
      <c r="K41" s="42"/>
      <c r="L41" s="14"/>
    </row>
    <row r="42" spans="2:12" ht="6" customHeight="1" x14ac:dyDescent="0.25"/>
    <row r="43" spans="2:12" ht="15" customHeight="1" x14ac:dyDescent="0.25">
      <c r="B43" s="100" t="s">
        <v>17</v>
      </c>
      <c r="C43" s="101"/>
      <c r="D43" s="101"/>
      <c r="E43" s="101"/>
      <c r="F43" s="101"/>
      <c r="G43" s="101"/>
      <c r="H43" s="101"/>
      <c r="I43" s="101"/>
      <c r="J43" s="101"/>
      <c r="K43" s="101"/>
      <c r="L43" s="101"/>
    </row>
    <row r="44" spans="2:12" x14ac:dyDescent="0.25">
      <c r="B44" s="87" t="s">
        <v>18</v>
      </c>
      <c r="C44" s="88"/>
      <c r="D44" s="88"/>
      <c r="E44" s="89"/>
      <c r="F44" s="90"/>
      <c r="G44" s="90"/>
      <c r="H44" s="90"/>
      <c r="I44" s="90"/>
      <c r="J44" s="90"/>
      <c r="K44" s="90"/>
      <c r="L44" s="91"/>
    </row>
    <row r="45" spans="2:12" x14ac:dyDescent="0.25">
      <c r="B45" s="87" t="s">
        <v>19</v>
      </c>
      <c r="C45" s="88"/>
      <c r="D45" s="88"/>
      <c r="E45" s="89"/>
      <c r="F45" s="90"/>
      <c r="G45" s="91"/>
      <c r="H45" s="87" t="s">
        <v>20</v>
      </c>
      <c r="I45" s="92"/>
      <c r="J45" s="89"/>
      <c r="K45" s="90"/>
      <c r="L45" s="91"/>
    </row>
    <row r="46" spans="2:12" x14ac:dyDescent="0.25">
      <c r="B46" s="87" t="s">
        <v>21</v>
      </c>
      <c r="C46" s="88"/>
      <c r="D46" s="88"/>
      <c r="E46" s="89"/>
      <c r="F46" s="90"/>
      <c r="G46" s="91"/>
      <c r="H46" s="87" t="s">
        <v>22</v>
      </c>
      <c r="I46" s="92"/>
      <c r="J46" s="93"/>
      <c r="K46" s="94"/>
      <c r="L46" s="95"/>
    </row>
    <row r="47" spans="2:12" x14ac:dyDescent="0.25">
      <c r="B47" s="87" t="s">
        <v>23</v>
      </c>
      <c r="C47" s="88"/>
      <c r="D47" s="88"/>
      <c r="E47" s="89"/>
      <c r="F47" s="90"/>
      <c r="G47" s="91"/>
      <c r="H47" s="87" t="s">
        <v>24</v>
      </c>
      <c r="I47" s="92"/>
      <c r="J47" s="93"/>
      <c r="K47" s="94"/>
      <c r="L47" s="95"/>
    </row>
    <row r="48" spans="2:12" x14ac:dyDescent="0.25">
      <c r="B48" s="87" t="s">
        <v>25</v>
      </c>
      <c r="C48" s="88"/>
      <c r="D48" s="88"/>
      <c r="E48" s="89"/>
      <c r="F48" s="90"/>
      <c r="G48" s="91"/>
      <c r="H48" s="87" t="s">
        <v>27</v>
      </c>
      <c r="I48" s="92"/>
      <c r="J48" s="107"/>
      <c r="K48" s="107"/>
      <c r="L48" s="107"/>
    </row>
    <row r="49" spans="2:12" x14ac:dyDescent="0.25">
      <c r="B49" s="21" t="s">
        <v>54</v>
      </c>
      <c r="C49" s="22"/>
      <c r="D49" s="22"/>
      <c r="E49" s="14" t="s">
        <v>53</v>
      </c>
      <c r="F49" s="43"/>
      <c r="G49" s="14"/>
      <c r="H49" s="22" t="s">
        <v>28</v>
      </c>
      <c r="I49" s="14"/>
      <c r="J49" s="43"/>
      <c r="K49" s="42"/>
      <c r="L49" s="14"/>
    </row>
    <row r="50" spans="2:12" ht="27" customHeight="1" x14ac:dyDescent="0.25">
      <c r="B50" s="108" t="s">
        <v>29</v>
      </c>
      <c r="C50" s="109"/>
      <c r="D50" s="109"/>
      <c r="E50" s="89"/>
      <c r="F50" s="90"/>
      <c r="G50" s="91"/>
      <c r="H50" s="110" t="s">
        <v>30</v>
      </c>
      <c r="I50" s="110"/>
      <c r="J50" s="111"/>
      <c r="K50" s="111"/>
      <c r="L50" s="111"/>
    </row>
    <row r="51" spans="2:12" x14ac:dyDescent="0.25">
      <c r="B51" s="87" t="s">
        <v>31</v>
      </c>
      <c r="C51" s="92"/>
      <c r="D51" s="47"/>
      <c r="E51" s="3" t="s">
        <v>24</v>
      </c>
      <c r="F51" s="112"/>
      <c r="G51" s="113"/>
      <c r="H51" s="114"/>
      <c r="I51" s="35" t="s">
        <v>58</v>
      </c>
      <c r="J51" s="93"/>
      <c r="K51" s="94"/>
      <c r="L51" s="95"/>
    </row>
    <row r="52" spans="2:12" ht="15" customHeight="1" x14ac:dyDescent="0.25">
      <c r="B52" s="100" t="s">
        <v>32</v>
      </c>
      <c r="C52" s="101"/>
      <c r="D52" s="101"/>
      <c r="E52" s="101"/>
      <c r="F52" s="101"/>
      <c r="G52" s="101"/>
      <c r="H52" s="101"/>
      <c r="I52" s="101"/>
      <c r="J52" s="101"/>
      <c r="K52" s="101"/>
      <c r="L52" s="101"/>
    </row>
    <row r="53" spans="2:12" x14ac:dyDescent="0.25">
      <c r="B53" s="115" t="s">
        <v>33</v>
      </c>
      <c r="C53" s="116"/>
      <c r="D53" s="117"/>
      <c r="E53" s="115" t="s">
        <v>34</v>
      </c>
      <c r="F53" s="116"/>
      <c r="G53" s="116"/>
      <c r="H53" s="117"/>
      <c r="I53" s="118" t="s">
        <v>35</v>
      </c>
      <c r="J53" s="118"/>
      <c r="K53" s="118"/>
      <c r="L53" s="118"/>
    </row>
    <row r="54" spans="2:12" x14ac:dyDescent="0.25">
      <c r="B54" s="93"/>
      <c r="C54" s="94"/>
      <c r="D54" s="95"/>
      <c r="E54" s="89"/>
      <c r="F54" s="90"/>
      <c r="G54" s="90"/>
      <c r="H54" s="91"/>
      <c r="I54" s="119"/>
      <c r="J54" s="119"/>
      <c r="K54" s="119"/>
      <c r="L54" s="119"/>
    </row>
    <row r="55" spans="2:12" x14ac:dyDescent="0.25">
      <c r="B55" s="93"/>
      <c r="C55" s="94"/>
      <c r="D55" s="95"/>
      <c r="E55" s="89"/>
      <c r="F55" s="90"/>
      <c r="G55" s="90"/>
      <c r="H55" s="91"/>
      <c r="I55" s="119"/>
      <c r="J55" s="119"/>
      <c r="K55" s="119"/>
      <c r="L55" s="119"/>
    </row>
    <row r="56" spans="2:12" x14ac:dyDescent="0.25">
      <c r="B56" s="120" t="s">
        <v>36</v>
      </c>
      <c r="C56" s="121"/>
      <c r="D56" s="121"/>
      <c r="E56" s="121"/>
      <c r="F56" s="121"/>
      <c r="G56" s="122"/>
      <c r="H56" s="123" t="s">
        <v>37</v>
      </c>
      <c r="I56" s="123"/>
      <c r="J56" s="123"/>
      <c r="K56" s="123"/>
      <c r="L56" s="123"/>
    </row>
    <row r="57" spans="2:12" ht="18.75" customHeight="1" x14ac:dyDescent="0.25">
      <c r="B57" s="87" t="s">
        <v>38</v>
      </c>
      <c r="C57" s="88"/>
      <c r="D57" s="92"/>
      <c r="E57" s="125"/>
      <c r="F57" s="126"/>
      <c r="G57" s="127"/>
      <c r="H57" s="87" t="s">
        <v>41</v>
      </c>
      <c r="I57" s="88"/>
      <c r="J57" s="88"/>
      <c r="K57" s="124"/>
      <c r="L57" s="124"/>
    </row>
    <row r="58" spans="2:12" ht="18.75" customHeight="1" x14ac:dyDescent="0.25">
      <c r="B58" s="87" t="s">
        <v>39</v>
      </c>
      <c r="C58" s="88"/>
      <c r="D58" s="92"/>
      <c r="E58" s="125"/>
      <c r="F58" s="126"/>
      <c r="G58" s="127"/>
      <c r="H58" s="87" t="s">
        <v>42</v>
      </c>
      <c r="I58" s="88"/>
      <c r="J58" s="88"/>
      <c r="K58" s="124"/>
      <c r="L58" s="124"/>
    </row>
    <row r="59" spans="2:12" ht="18.75" customHeight="1" x14ac:dyDescent="0.25">
      <c r="B59" s="141" t="s">
        <v>40</v>
      </c>
      <c r="C59" s="142"/>
      <c r="D59" s="143"/>
      <c r="E59" s="149"/>
      <c r="F59" s="150"/>
      <c r="G59" s="151"/>
      <c r="H59" s="87" t="s">
        <v>43</v>
      </c>
      <c r="I59" s="88"/>
      <c r="J59" s="88"/>
      <c r="K59" s="124"/>
      <c r="L59" s="124"/>
    </row>
    <row r="60" spans="2:12" ht="18.75" customHeight="1" x14ac:dyDescent="0.25">
      <c r="B60" s="144"/>
      <c r="C60" s="97"/>
      <c r="D60" s="145"/>
      <c r="E60" s="152"/>
      <c r="F60" s="153"/>
      <c r="G60" s="154"/>
      <c r="H60" s="87" t="s">
        <v>44</v>
      </c>
      <c r="I60" s="88"/>
      <c r="J60" s="88"/>
      <c r="K60" s="124"/>
      <c r="L60" s="124"/>
    </row>
    <row r="61" spans="2:12" ht="18.75" customHeight="1" x14ac:dyDescent="0.25">
      <c r="B61" s="146"/>
      <c r="C61" s="147"/>
      <c r="D61" s="148"/>
      <c r="E61" s="155"/>
      <c r="F61" s="156"/>
      <c r="G61" s="157"/>
      <c r="H61" s="87" t="s">
        <v>45</v>
      </c>
      <c r="I61" s="88"/>
      <c r="J61" s="88"/>
      <c r="K61" s="124"/>
      <c r="L61" s="124"/>
    </row>
    <row r="62" spans="2:12" ht="18.75" customHeight="1" x14ac:dyDescent="0.25">
      <c r="B62" s="131" t="s">
        <v>46</v>
      </c>
      <c r="C62" s="132"/>
      <c r="D62" s="133"/>
      <c r="E62" s="134">
        <f>SUM(E57:G61)</f>
        <v>0</v>
      </c>
      <c r="F62" s="135"/>
      <c r="G62" s="136"/>
      <c r="H62" s="137" t="s">
        <v>46</v>
      </c>
      <c r="I62" s="138"/>
      <c r="J62" s="139"/>
      <c r="K62" s="134">
        <f>SUM(K57:L61)</f>
        <v>0</v>
      </c>
      <c r="L62" s="136"/>
    </row>
    <row r="63" spans="2:12" ht="38.25" customHeight="1" x14ac:dyDescent="0.25">
      <c r="B63" s="100" t="s">
        <v>138</v>
      </c>
      <c r="C63" s="101"/>
      <c r="D63" s="101"/>
      <c r="E63" s="101"/>
      <c r="F63" s="101"/>
      <c r="G63" s="101"/>
      <c r="H63" s="101"/>
      <c r="I63" s="101"/>
      <c r="J63" s="101"/>
      <c r="K63" s="101"/>
      <c r="L63" s="101"/>
    </row>
    <row r="64" spans="2:12" ht="18.75" customHeight="1" x14ac:dyDescent="0.25">
      <c r="B64" s="21" t="s">
        <v>21</v>
      </c>
      <c r="C64" s="3"/>
      <c r="D64" s="3"/>
      <c r="E64" s="89"/>
      <c r="F64" s="90"/>
      <c r="G64" s="91"/>
      <c r="H64" s="3" t="s">
        <v>22</v>
      </c>
      <c r="I64" s="111"/>
      <c r="J64" s="111"/>
      <c r="K64" s="111"/>
      <c r="L64" s="111"/>
    </row>
    <row r="65" spans="2:12" ht="18.75" customHeight="1" x14ac:dyDescent="0.25">
      <c r="B65" s="21" t="s">
        <v>23</v>
      </c>
      <c r="C65" s="3"/>
      <c r="D65" s="3"/>
      <c r="E65" s="89"/>
      <c r="F65" s="90"/>
      <c r="G65" s="91"/>
      <c r="H65" s="38" t="s">
        <v>24</v>
      </c>
      <c r="I65" s="140"/>
      <c r="J65" s="140"/>
      <c r="K65" s="140"/>
      <c r="L65" s="140"/>
    </row>
    <row r="66" spans="2:12" ht="17.25" customHeight="1" x14ac:dyDescent="0.25">
      <c r="B66" s="128" t="s">
        <v>139</v>
      </c>
      <c r="C66" s="129"/>
      <c r="D66" s="129"/>
      <c r="E66" s="129"/>
      <c r="F66" s="129"/>
      <c r="G66" s="130"/>
      <c r="H66" s="89"/>
      <c r="I66" s="90"/>
      <c r="J66" s="90"/>
      <c r="K66" s="90"/>
      <c r="L66" s="91"/>
    </row>
    <row r="67" spans="2:12" ht="18" customHeight="1" x14ac:dyDescent="0.25">
      <c r="B67" s="100" t="s">
        <v>47</v>
      </c>
      <c r="C67" s="101"/>
      <c r="D67" s="101"/>
      <c r="E67" s="101"/>
      <c r="F67" s="101"/>
      <c r="G67" s="101"/>
      <c r="H67" s="101"/>
      <c r="I67" s="101"/>
      <c r="J67" s="101"/>
      <c r="K67" s="101"/>
      <c r="L67" s="101"/>
    </row>
    <row r="68" spans="2:12" ht="147.75" customHeight="1" x14ac:dyDescent="0.25">
      <c r="B68" s="176" t="s">
        <v>168</v>
      </c>
      <c r="C68" s="176"/>
      <c r="D68" s="176"/>
      <c r="E68" s="176"/>
      <c r="F68" s="176"/>
      <c r="G68" s="176"/>
      <c r="H68" s="176"/>
      <c r="I68" s="176"/>
      <c r="J68" s="176"/>
      <c r="K68" s="176"/>
      <c r="L68" s="176"/>
    </row>
    <row r="69" spans="2:12" ht="147.75" customHeight="1" x14ac:dyDescent="0.25">
      <c r="B69" s="176"/>
      <c r="C69" s="176"/>
      <c r="D69" s="176"/>
      <c r="E69" s="176"/>
      <c r="F69" s="176"/>
      <c r="G69" s="176"/>
      <c r="H69" s="176"/>
      <c r="I69" s="176"/>
      <c r="J69" s="176"/>
      <c r="K69" s="176"/>
      <c r="L69" s="176"/>
    </row>
    <row r="70" spans="2:12" ht="104.25" customHeight="1" x14ac:dyDescent="0.25">
      <c r="B70" s="176"/>
      <c r="C70" s="176"/>
      <c r="D70" s="176"/>
      <c r="E70" s="176"/>
      <c r="F70" s="176"/>
      <c r="G70" s="176"/>
      <c r="H70" s="176"/>
      <c r="I70" s="176"/>
      <c r="J70" s="176"/>
      <c r="K70" s="176"/>
      <c r="L70" s="176"/>
    </row>
    <row r="71" spans="2:12" ht="9.75" customHeight="1" x14ac:dyDescent="0.25">
      <c r="B71" s="36"/>
      <c r="C71" s="37"/>
      <c r="D71" s="37"/>
      <c r="E71" s="37"/>
      <c r="F71" s="37"/>
      <c r="G71" s="37"/>
      <c r="H71" s="37"/>
      <c r="I71" s="37"/>
      <c r="J71" s="37"/>
      <c r="K71" s="37"/>
      <c r="L71" s="37"/>
    </row>
    <row r="72" spans="2:12" x14ac:dyDescent="0.25">
      <c r="B72" s="1" t="s">
        <v>48</v>
      </c>
    </row>
    <row r="73" spans="2:12" x14ac:dyDescent="0.25">
      <c r="F73" s="163"/>
      <c r="L73" s="163"/>
    </row>
    <row r="74" spans="2:12" x14ac:dyDescent="0.25">
      <c r="F74" s="163"/>
      <c r="L74" s="163"/>
    </row>
    <row r="75" spans="2:12" x14ac:dyDescent="0.25">
      <c r="F75" s="163"/>
      <c r="L75" s="163"/>
    </row>
    <row r="77" spans="2:12" ht="15.75" thickBot="1" x14ac:dyDescent="0.3">
      <c r="B77" s="164"/>
      <c r="C77" s="164"/>
      <c r="D77" s="164"/>
      <c r="H77" s="164"/>
      <c r="I77" s="164"/>
      <c r="J77" s="164"/>
    </row>
    <row r="78" spans="2:12" ht="15.75" thickTop="1" x14ac:dyDescent="0.25">
      <c r="B78" s="1" t="s">
        <v>49</v>
      </c>
      <c r="C78" s="49"/>
      <c r="D78" s="49"/>
      <c r="H78" s="1" t="s">
        <v>50</v>
      </c>
      <c r="I78" s="49"/>
      <c r="J78" s="49"/>
    </row>
    <row r="79" spans="2:12" x14ac:dyDescent="0.25">
      <c r="B79" s="48" t="s">
        <v>51</v>
      </c>
      <c r="C79" s="49"/>
      <c r="D79" s="49"/>
      <c r="H79" s="48" t="s">
        <v>51</v>
      </c>
      <c r="I79" s="49"/>
      <c r="J79" s="49"/>
    </row>
    <row r="80" spans="2:12" x14ac:dyDescent="0.25">
      <c r="B80" s="48"/>
      <c r="C80" s="49"/>
      <c r="D80" s="49"/>
      <c r="H80" s="48"/>
      <c r="I80" s="49"/>
      <c r="J80" s="49"/>
    </row>
    <row r="81" spans="2:12" x14ac:dyDescent="0.25">
      <c r="B81" s="48"/>
      <c r="C81" s="49"/>
      <c r="D81" s="49"/>
      <c r="H81" s="48"/>
      <c r="I81" s="49"/>
      <c r="J81" s="49"/>
    </row>
    <row r="82" spans="2:12" ht="6" customHeight="1" x14ac:dyDescent="0.25"/>
    <row r="83" spans="2:12" ht="15" customHeight="1" x14ac:dyDescent="0.25">
      <c r="B83" s="158" t="s">
        <v>170</v>
      </c>
      <c r="C83" s="159"/>
      <c r="D83" s="159"/>
      <c r="E83" s="159"/>
      <c r="F83" s="159"/>
      <c r="G83" s="159"/>
      <c r="H83" s="159"/>
      <c r="I83" s="159"/>
      <c r="J83" s="159"/>
      <c r="K83" s="159"/>
      <c r="L83" s="159"/>
    </row>
    <row r="84" spans="2:12" x14ac:dyDescent="0.25">
      <c r="B84" s="23" t="s">
        <v>52</v>
      </c>
      <c r="C84" s="5"/>
      <c r="D84" s="5"/>
      <c r="E84" s="5"/>
      <c r="F84" s="5"/>
      <c r="G84" s="5"/>
      <c r="H84" s="5"/>
      <c r="I84" s="5"/>
      <c r="J84" s="5"/>
      <c r="K84" s="5"/>
      <c r="L84" s="6"/>
    </row>
    <row r="85" spans="2:12" ht="61.5" customHeight="1" x14ac:dyDescent="0.25">
      <c r="B85" s="146"/>
      <c r="C85" s="147"/>
      <c r="D85" s="147"/>
      <c r="E85" s="147"/>
      <c r="F85" s="147"/>
      <c r="G85" s="147"/>
      <c r="H85" s="147"/>
      <c r="I85" s="147"/>
      <c r="J85" s="147"/>
      <c r="K85" s="147"/>
      <c r="L85" s="148"/>
    </row>
    <row r="87" spans="2:12" ht="15" customHeight="1" x14ac:dyDescent="0.25">
      <c r="B87" s="160" t="s">
        <v>59</v>
      </c>
      <c r="C87" s="161"/>
      <c r="D87" s="161"/>
      <c r="E87" s="161"/>
      <c r="F87" s="161"/>
      <c r="G87" s="161"/>
      <c r="H87" s="161"/>
      <c r="I87" s="161"/>
      <c r="J87" s="161"/>
      <c r="K87" s="161"/>
      <c r="L87" s="161"/>
    </row>
    <row r="88" spans="2:12" ht="126" customHeight="1" x14ac:dyDescent="0.25">
      <c r="B88" s="162" t="s">
        <v>169</v>
      </c>
      <c r="C88" s="162"/>
      <c r="D88" s="162"/>
      <c r="E88" s="162"/>
      <c r="F88" s="162"/>
      <c r="G88" s="162"/>
      <c r="H88" s="162"/>
      <c r="I88" s="162"/>
      <c r="J88" s="162"/>
      <c r="K88" s="162"/>
      <c r="L88" s="162"/>
    </row>
  </sheetData>
  <dataConsolidate function="stdDev"/>
  <customSheetViews>
    <customSheetView guid="{899078C3-A726-4718-A992-AD82510725CC}" showGridLines="0" showRowCol="0" hiddenColumns="1" topLeftCell="A37">
      <selection activeCell="F41" sqref="F41"/>
      <pageMargins left="0" right="0" top="0.39370078740157483" bottom="0.39370078740157483" header="0" footer="0"/>
      <printOptions horizontalCentered="1" verticalCentered="1"/>
      <pageSetup scale="87" orientation="portrait" r:id="rId1"/>
    </customSheetView>
  </customSheetViews>
  <mergeCells count="86">
    <mergeCell ref="B51:C51"/>
    <mergeCell ref="J51:L51"/>
    <mergeCell ref="B50:D50"/>
    <mergeCell ref="B63:L63"/>
    <mergeCell ref="E64:G64"/>
    <mergeCell ref="I64:L64"/>
    <mergeCell ref="H58:J58"/>
    <mergeCell ref="H59:J59"/>
    <mergeCell ref="H60:J60"/>
    <mergeCell ref="H61:J61"/>
    <mergeCell ref="K58:L58"/>
    <mergeCell ref="E58:G58"/>
    <mergeCell ref="E62:G62"/>
    <mergeCell ref="E59:G61"/>
    <mergeCell ref="B58:D58"/>
    <mergeCell ref="B55:D55"/>
    <mergeCell ref="B66:G66"/>
    <mergeCell ref="I65:L65"/>
    <mergeCell ref="B67:L67"/>
    <mergeCell ref="B87:L87"/>
    <mergeCell ref="H66:L66"/>
    <mergeCell ref="E65:G65"/>
    <mergeCell ref="B68:L70"/>
    <mergeCell ref="B88:L88"/>
    <mergeCell ref="B83:L83"/>
    <mergeCell ref="B85:L85"/>
    <mergeCell ref="F73:F75"/>
    <mergeCell ref="L73:L75"/>
    <mergeCell ref="H77:J77"/>
    <mergeCell ref="B77:D77"/>
    <mergeCell ref="B48:D48"/>
    <mergeCell ref="E45:G45"/>
    <mergeCell ref="E46:G46"/>
    <mergeCell ref="E47:G47"/>
    <mergeCell ref="E48:G48"/>
    <mergeCell ref="C2:I2"/>
    <mergeCell ref="C3:I3"/>
    <mergeCell ref="B43:L43"/>
    <mergeCell ref="H41:I41"/>
    <mergeCell ref="E44:L44"/>
    <mergeCell ref="B44:D44"/>
    <mergeCell ref="B5:H5"/>
    <mergeCell ref="B6:H6"/>
    <mergeCell ref="B7:H7"/>
    <mergeCell ref="H9:I9"/>
    <mergeCell ref="B14:F14"/>
    <mergeCell ref="H14:L14"/>
    <mergeCell ref="B22:F25"/>
    <mergeCell ref="B41:D41"/>
    <mergeCell ref="H45:I45"/>
    <mergeCell ref="H46:I46"/>
    <mergeCell ref="H47:I47"/>
    <mergeCell ref="H48:I48"/>
    <mergeCell ref="B52:L52"/>
    <mergeCell ref="J45:L45"/>
    <mergeCell ref="J46:L46"/>
    <mergeCell ref="J47:L47"/>
    <mergeCell ref="J48:L48"/>
    <mergeCell ref="E50:G50"/>
    <mergeCell ref="H50:I50"/>
    <mergeCell ref="J50:L50"/>
    <mergeCell ref="F51:H51"/>
    <mergeCell ref="B45:D45"/>
    <mergeCell ref="B46:D46"/>
    <mergeCell ref="B47:D47"/>
    <mergeCell ref="K57:L57"/>
    <mergeCell ref="I53:L53"/>
    <mergeCell ref="E54:H54"/>
    <mergeCell ref="I54:L54"/>
    <mergeCell ref="B56:G56"/>
    <mergeCell ref="H56:L56"/>
    <mergeCell ref="E55:H55"/>
    <mergeCell ref="I55:L55"/>
    <mergeCell ref="E57:G57"/>
    <mergeCell ref="H57:J57"/>
    <mergeCell ref="B57:D57"/>
    <mergeCell ref="B53:D53"/>
    <mergeCell ref="B54:D54"/>
    <mergeCell ref="E53:H53"/>
    <mergeCell ref="B62:D62"/>
    <mergeCell ref="H62:J62"/>
    <mergeCell ref="K62:L62"/>
    <mergeCell ref="K61:L61"/>
    <mergeCell ref="K60:L60"/>
    <mergeCell ref="B59:D61"/>
    <mergeCell ref="K59:L59"/>
  </mergeCells>
  <printOptions horizontalCentered="1" verticalCentered="1"/>
  <pageMargins left="0" right="0" top="0.39370078740157483" bottom="0.39370078740157483" header="0" footer="0"/>
  <pageSetup scale="87" orientation="portrait" r:id="rId2"/>
  <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0000000}">
          <x14:formula1>
            <xm:f>Información!$D$2:$D$75</xm:f>
          </x14:formula1>
          <xm:sqref>J45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5"/>
  <sheetViews>
    <sheetView showGridLines="0" zoomScale="85" zoomScaleNormal="85" workbookViewId="0">
      <selection activeCell="D2" sqref="D2"/>
    </sheetView>
  </sheetViews>
  <sheetFormatPr baseColWidth="10" defaultRowHeight="15" x14ac:dyDescent="0.25"/>
  <cols>
    <col min="4" max="4" width="35.140625" bestFit="1" customWidth="1"/>
  </cols>
  <sheetData>
    <row r="1" spans="1:4" x14ac:dyDescent="0.25">
      <c r="A1" s="25" t="s">
        <v>60</v>
      </c>
      <c r="B1" s="25" t="s">
        <v>61</v>
      </c>
      <c r="D1" s="25" t="s">
        <v>63</v>
      </c>
    </row>
    <row r="2" spans="1:4" x14ac:dyDescent="0.25">
      <c r="A2">
        <v>3</v>
      </c>
      <c r="B2">
        <v>15</v>
      </c>
      <c r="D2" t="s">
        <v>64</v>
      </c>
    </row>
    <row r="3" spans="1:4" x14ac:dyDescent="0.25">
      <c r="A3">
        <v>4</v>
      </c>
      <c r="B3">
        <v>25</v>
      </c>
      <c r="D3" t="s">
        <v>65</v>
      </c>
    </row>
    <row r="4" spans="1:4" x14ac:dyDescent="0.25">
      <c r="A4">
        <v>5</v>
      </c>
      <c r="D4" t="s">
        <v>66</v>
      </c>
    </row>
    <row r="5" spans="1:4" x14ac:dyDescent="0.25">
      <c r="A5">
        <v>6</v>
      </c>
      <c r="D5" t="s">
        <v>67</v>
      </c>
    </row>
    <row r="6" spans="1:4" x14ac:dyDescent="0.25">
      <c r="A6">
        <v>7</v>
      </c>
      <c r="D6" t="s">
        <v>68</v>
      </c>
    </row>
    <row r="7" spans="1:4" x14ac:dyDescent="0.25">
      <c r="A7">
        <v>8</v>
      </c>
      <c r="D7" t="s">
        <v>69</v>
      </c>
    </row>
    <row r="8" spans="1:4" x14ac:dyDescent="0.25">
      <c r="A8">
        <v>9</v>
      </c>
      <c r="D8" t="s">
        <v>70</v>
      </c>
    </row>
    <row r="9" spans="1:4" x14ac:dyDescent="0.25">
      <c r="A9">
        <v>10</v>
      </c>
      <c r="D9" t="s">
        <v>71</v>
      </c>
    </row>
    <row r="10" spans="1:4" x14ac:dyDescent="0.25">
      <c r="A10">
        <v>11</v>
      </c>
      <c r="D10" t="s">
        <v>72</v>
      </c>
    </row>
    <row r="11" spans="1:4" x14ac:dyDescent="0.25">
      <c r="A11">
        <v>12</v>
      </c>
      <c r="D11" t="s">
        <v>73</v>
      </c>
    </row>
    <row r="12" spans="1:4" x14ac:dyDescent="0.25">
      <c r="D12" t="s">
        <v>74</v>
      </c>
    </row>
    <row r="13" spans="1:4" x14ac:dyDescent="0.25">
      <c r="D13" t="s">
        <v>75</v>
      </c>
    </row>
    <row r="14" spans="1:4" x14ac:dyDescent="0.25">
      <c r="D14" t="s">
        <v>76</v>
      </c>
    </row>
    <row r="15" spans="1:4" x14ac:dyDescent="0.25">
      <c r="D15" t="s">
        <v>77</v>
      </c>
    </row>
    <row r="16" spans="1:4" x14ac:dyDescent="0.25">
      <c r="D16" t="s">
        <v>78</v>
      </c>
    </row>
    <row r="17" spans="4:4" x14ac:dyDescent="0.25">
      <c r="D17" t="s">
        <v>79</v>
      </c>
    </row>
    <row r="18" spans="4:4" x14ac:dyDescent="0.25">
      <c r="D18" t="s">
        <v>80</v>
      </c>
    </row>
    <row r="19" spans="4:4" x14ac:dyDescent="0.25">
      <c r="D19" t="s">
        <v>81</v>
      </c>
    </row>
    <row r="20" spans="4:4" x14ac:dyDescent="0.25">
      <c r="D20" t="s">
        <v>82</v>
      </c>
    </row>
    <row r="21" spans="4:4" x14ac:dyDescent="0.25">
      <c r="D21" t="s">
        <v>83</v>
      </c>
    </row>
    <row r="22" spans="4:4" x14ac:dyDescent="0.25">
      <c r="D22" t="s">
        <v>84</v>
      </c>
    </row>
    <row r="23" spans="4:4" x14ac:dyDescent="0.25">
      <c r="D23" t="s">
        <v>85</v>
      </c>
    </row>
    <row r="24" spans="4:4" x14ac:dyDescent="0.25">
      <c r="D24" t="s">
        <v>86</v>
      </c>
    </row>
    <row r="25" spans="4:4" x14ac:dyDescent="0.25">
      <c r="D25" t="s">
        <v>87</v>
      </c>
    </row>
    <row r="26" spans="4:4" x14ac:dyDescent="0.25">
      <c r="D26" t="s">
        <v>88</v>
      </c>
    </row>
    <row r="27" spans="4:4" x14ac:dyDescent="0.25">
      <c r="D27" t="s">
        <v>89</v>
      </c>
    </row>
    <row r="28" spans="4:4" x14ac:dyDescent="0.25">
      <c r="D28" t="s">
        <v>90</v>
      </c>
    </row>
    <row r="29" spans="4:4" x14ac:dyDescent="0.25">
      <c r="D29" t="s">
        <v>91</v>
      </c>
    </row>
    <row r="30" spans="4:4" x14ac:dyDescent="0.25">
      <c r="D30" t="s">
        <v>92</v>
      </c>
    </row>
    <row r="31" spans="4:4" x14ac:dyDescent="0.25">
      <c r="D31" t="s">
        <v>93</v>
      </c>
    </row>
    <row r="32" spans="4:4" x14ac:dyDescent="0.25">
      <c r="D32" t="s">
        <v>94</v>
      </c>
    </row>
    <row r="33" spans="4:4" x14ac:dyDescent="0.25">
      <c r="D33" t="s">
        <v>95</v>
      </c>
    </row>
    <row r="34" spans="4:4" x14ac:dyDescent="0.25">
      <c r="D34" t="s">
        <v>96</v>
      </c>
    </row>
    <row r="35" spans="4:4" x14ac:dyDescent="0.25">
      <c r="D35" t="s">
        <v>97</v>
      </c>
    </row>
    <row r="36" spans="4:4" x14ac:dyDescent="0.25">
      <c r="D36" t="s">
        <v>98</v>
      </c>
    </row>
    <row r="37" spans="4:4" x14ac:dyDescent="0.25">
      <c r="D37" t="s">
        <v>99</v>
      </c>
    </row>
    <row r="38" spans="4:4" x14ac:dyDescent="0.25">
      <c r="D38" t="s">
        <v>100</v>
      </c>
    </row>
    <row r="39" spans="4:4" x14ac:dyDescent="0.25">
      <c r="D39" t="s">
        <v>101</v>
      </c>
    </row>
    <row r="40" spans="4:4" x14ac:dyDescent="0.25">
      <c r="D40" t="s">
        <v>102</v>
      </c>
    </row>
    <row r="41" spans="4:4" x14ac:dyDescent="0.25">
      <c r="D41" t="s">
        <v>103</v>
      </c>
    </row>
    <row r="42" spans="4:4" x14ac:dyDescent="0.25">
      <c r="D42" t="s">
        <v>104</v>
      </c>
    </row>
    <row r="43" spans="4:4" x14ac:dyDescent="0.25">
      <c r="D43" t="s">
        <v>105</v>
      </c>
    </row>
    <row r="44" spans="4:4" x14ac:dyDescent="0.25">
      <c r="D44" t="s">
        <v>106</v>
      </c>
    </row>
    <row r="45" spans="4:4" x14ac:dyDescent="0.25">
      <c r="D45" t="s">
        <v>107</v>
      </c>
    </row>
    <row r="46" spans="4:4" x14ac:dyDescent="0.25">
      <c r="D46" t="s">
        <v>108</v>
      </c>
    </row>
    <row r="47" spans="4:4" x14ac:dyDescent="0.25">
      <c r="D47" t="s">
        <v>109</v>
      </c>
    </row>
    <row r="48" spans="4:4" x14ac:dyDescent="0.25">
      <c r="D48" t="s">
        <v>110</v>
      </c>
    </row>
    <row r="49" spans="4:4" x14ac:dyDescent="0.25">
      <c r="D49" t="s">
        <v>111</v>
      </c>
    </row>
    <row r="50" spans="4:4" x14ac:dyDescent="0.25">
      <c r="D50" t="s">
        <v>112</v>
      </c>
    </row>
    <row r="51" spans="4:4" x14ac:dyDescent="0.25">
      <c r="D51" t="s">
        <v>113</v>
      </c>
    </row>
    <row r="52" spans="4:4" x14ac:dyDescent="0.25">
      <c r="D52" t="s">
        <v>114</v>
      </c>
    </row>
    <row r="53" spans="4:4" x14ac:dyDescent="0.25">
      <c r="D53" t="s">
        <v>115</v>
      </c>
    </row>
    <row r="54" spans="4:4" x14ac:dyDescent="0.25">
      <c r="D54" t="s">
        <v>116</v>
      </c>
    </row>
    <row r="55" spans="4:4" x14ac:dyDescent="0.25">
      <c r="D55" t="s">
        <v>117</v>
      </c>
    </row>
    <row r="56" spans="4:4" x14ac:dyDescent="0.25">
      <c r="D56" t="s">
        <v>118</v>
      </c>
    </row>
    <row r="57" spans="4:4" x14ac:dyDescent="0.25">
      <c r="D57" t="s">
        <v>119</v>
      </c>
    </row>
    <row r="58" spans="4:4" x14ac:dyDescent="0.25">
      <c r="D58" t="s">
        <v>120</v>
      </c>
    </row>
    <row r="59" spans="4:4" x14ac:dyDescent="0.25">
      <c r="D59" t="s">
        <v>121</v>
      </c>
    </row>
    <row r="60" spans="4:4" x14ac:dyDescent="0.25">
      <c r="D60" t="s">
        <v>122</v>
      </c>
    </row>
    <row r="61" spans="4:4" x14ac:dyDescent="0.25">
      <c r="D61" t="s">
        <v>123</v>
      </c>
    </row>
    <row r="62" spans="4:4" x14ac:dyDescent="0.25">
      <c r="D62" t="s">
        <v>124</v>
      </c>
    </row>
    <row r="63" spans="4:4" x14ac:dyDescent="0.25">
      <c r="D63" t="s">
        <v>125</v>
      </c>
    </row>
    <row r="64" spans="4:4" x14ac:dyDescent="0.25">
      <c r="D64" t="s">
        <v>126</v>
      </c>
    </row>
    <row r="65" spans="4:4" x14ac:dyDescent="0.25">
      <c r="D65" t="s">
        <v>127</v>
      </c>
    </row>
    <row r="66" spans="4:4" x14ac:dyDescent="0.25">
      <c r="D66" t="s">
        <v>128</v>
      </c>
    </row>
    <row r="67" spans="4:4" x14ac:dyDescent="0.25">
      <c r="D67" t="s">
        <v>129</v>
      </c>
    </row>
    <row r="68" spans="4:4" x14ac:dyDescent="0.25">
      <c r="D68" t="s">
        <v>130</v>
      </c>
    </row>
    <row r="69" spans="4:4" x14ac:dyDescent="0.25">
      <c r="D69" t="s">
        <v>131</v>
      </c>
    </row>
    <row r="70" spans="4:4" x14ac:dyDescent="0.25">
      <c r="D70" t="s">
        <v>132</v>
      </c>
    </row>
    <row r="71" spans="4:4" x14ac:dyDescent="0.25">
      <c r="D71" t="s">
        <v>133</v>
      </c>
    </row>
    <row r="72" spans="4:4" x14ac:dyDescent="0.25">
      <c r="D72" t="s">
        <v>134</v>
      </c>
    </row>
    <row r="73" spans="4:4" x14ac:dyDescent="0.25">
      <c r="D73" t="s">
        <v>135</v>
      </c>
    </row>
    <row r="74" spans="4:4" x14ac:dyDescent="0.25">
      <c r="D74" t="s">
        <v>136</v>
      </c>
    </row>
    <row r="75" spans="4:4" x14ac:dyDescent="0.25">
      <c r="D75" t="s">
        <v>137</v>
      </c>
    </row>
  </sheetData>
  <customSheetViews>
    <customSheetView guid="{899078C3-A726-4718-A992-AD82510725CC}" showGridLines="0" state="hidden">
      <selection activeCell="A12" sqref="A12"/>
      <pageMargins left="0.7" right="0.7" top="0.75" bottom="0.75" header="0.3" footer="0.3"/>
      <pageSetup orientation="portrait" r:id="rId1"/>
    </customSheetView>
  </customSheetView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Simulador</vt:lpstr>
      <vt:lpstr>CALCULO</vt:lpstr>
      <vt:lpstr>Hoja1</vt:lpstr>
      <vt:lpstr>CALCULAR</vt:lpstr>
      <vt:lpstr>Información</vt:lpstr>
    </vt:vector>
  </TitlesOfParts>
  <Company>UROSARIO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Milena Castillo Amaya</dc:creator>
  <cp:lastModifiedBy>Cristian Tiberio Duitama Miranda</cp:lastModifiedBy>
  <cp:lastPrinted>2019-10-31T17:46:14Z</cp:lastPrinted>
  <dcterms:created xsi:type="dcterms:W3CDTF">2016-08-29T12:26:51Z</dcterms:created>
  <dcterms:modified xsi:type="dcterms:W3CDTF">2023-11-16T21:08:07Z</dcterms:modified>
</cp:coreProperties>
</file>